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315" windowWidth="20212" windowHeight="1142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1,3'!$A$1:$Q$30</definedName>
    <definedName name="_xlnm.Print_Area" localSheetId="6">'CUADRO 1,4'!$A$1:$Y$43</definedName>
    <definedName name="_xlnm.Print_Area" localSheetId="7">'CUADRO 1,5'!$A$3:$Y$52</definedName>
    <definedName name="_xlnm.Print_Area" localSheetId="9">'CUADRO 1,7'!$A$1:$Q$56</definedName>
    <definedName name="_xlnm.Print_Area" localSheetId="16">'CUADRO 1.10'!$A$1:$Z$68</definedName>
    <definedName name="_xlnm.Print_Area" localSheetId="17">'CUADRO 1.11'!$A$3:$Z$56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1.1A'!$A$1:$O$37</definedName>
    <definedName name="_xlnm.Print_Area" localSheetId="3">'CUADRO 1.1B'!$A$1:$O$37</definedName>
    <definedName name="_xlnm.Print_Area" localSheetId="8">'CUADRO 1.6'!$A$1:$R$59</definedName>
    <definedName name="_xlnm.Print_Area" localSheetId="10">'CUADRO 1.8'!$A$1:$Y$93</definedName>
    <definedName name="_xlnm.Print_Area" localSheetId="11">'CUADRO 1.8 B'!$A$3:$Y$49</definedName>
    <definedName name="_xlnm.Print_Area" localSheetId="12">'CUADRO 1.8 C'!$A$1:$Z$70</definedName>
    <definedName name="_xlnm.Print_Area" localSheetId="13">'CUADRO 1.9'!$A$1:$Y$63</definedName>
    <definedName name="_xlnm.Print_Area" localSheetId="14">'CUADRO 1.9 B'!$A$1:$Y$51</definedName>
    <definedName name="_xlnm.Print_Area" localSheetId="15">'CUADRO 1.9 C'!$A$1:$Z$79</definedName>
    <definedName name="_xlnm.Print_Area" localSheetId="0">'INDICE'!$A$1:$D$32</definedName>
    <definedName name="PAX_NACIONAL" localSheetId="5">'CUADRO 1,3'!$A$6:$N$27</definedName>
    <definedName name="PAX_NACIONAL" localSheetId="6">'CUADRO 1,4'!$A$6:$T$41</definedName>
    <definedName name="PAX_NACIONAL" localSheetId="7">'CUADRO 1,5'!$A$6:$T$50</definedName>
    <definedName name="PAX_NACIONAL" localSheetId="9">'CUADRO 1,7'!$A$6:$N$54</definedName>
    <definedName name="PAX_NACIONAL" localSheetId="16">'CUADRO 1.10'!$A$6:$U$64</definedName>
    <definedName name="PAX_NACIONAL" localSheetId="17">'CUADRO 1.11'!$A$6:$U$54</definedName>
    <definedName name="PAX_NACIONAL" localSheetId="18">'CUADRO 1.12'!$A$7:$U$22</definedName>
    <definedName name="PAX_NACIONAL" localSheetId="19">'CUADRO 1.13'!$A$6:$U$14</definedName>
    <definedName name="PAX_NACIONAL" localSheetId="8">'CUADRO 1.6'!$A$6:$N$57</definedName>
    <definedName name="PAX_NACIONAL" localSheetId="10">'CUADRO 1.8'!$A$6:$T$89</definedName>
    <definedName name="PAX_NACIONAL" localSheetId="11">'CUADRO 1.8 B'!$A$6:$T$46</definedName>
    <definedName name="PAX_NACIONAL" localSheetId="12">'CUADRO 1.8 C'!$A$6:$T$67</definedName>
    <definedName name="PAX_NACIONAL" localSheetId="13">'CUADRO 1.9'!$A$6:$T$59</definedName>
    <definedName name="PAX_NACIONAL" localSheetId="14">'CUADRO 1.9 B'!$A$6:$T$46</definedName>
    <definedName name="PAX_NACIONAL" localSheetId="15">'CUADRO 1.9 C'!$A$6:$T$74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<sst xmlns="http://schemas.openxmlformats.org/spreadsheetml/2006/main" count="1614" uniqueCount="481">
  <si>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</si>
  <si>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</si>
  <si>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</si>
  <si>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</si>
  <si>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</si>
  <si>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</si>
  <si>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</si>
  <si>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</si>
  <si>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</si>
  <si>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</si>
  <si>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</si>
  <si>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</si>
  <si>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</si>
  <si>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</si>
  <si>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</si>
  <si>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</si>
  <si>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</si>
  <si>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</si>
  <si>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</si>
  <si>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</si>
  <si>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</si>
  <si>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</si>
  <si>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</si>
  <si>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</si>
  <si>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</si>
  <si>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</si>
  <si>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</si>
  <si>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</si>
  <si>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</si>
  <si>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</si>
  <si>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</si>
  <si>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</si>
  <si>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</si>
  <si>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</si>
  <si>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</si>
  <si>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</si>
  <si>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</si>
  <si>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</si>
  <si>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</si>
  <si>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</si>
  <si>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</si>
  <si>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</si>
  <si>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</si>
  <si>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</si>
  <si>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</si>
  <si>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</si>
  <si>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</si>
  <si>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</si>
  <si>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</si>
  <si>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</si>
  <si>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</si>
  <si>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</si>
  <si>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</si>
  <si>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</si>
  <si>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</si>
  <si>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</si>
  <si>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</si>
  <si>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</si>
  <si>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</si>
  <si>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</si>
  <si>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</si>
  <si>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</si>
  <si>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</si>
  <si>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</si>
  <si>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</si>
  <si>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</si>
  <si>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</si>
  <si>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</si>
  <si>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</si>
  <si>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</si>
  <si>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</si>
  <si>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</si>
  <si>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</si>
  <si>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</si>
  <si>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</si>
  <si>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</si>
  <si>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</si>
  <si>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</si>
  <si>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</si>
  <si>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</si>
  <si>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</si>
  <si>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</si>
  <si>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</si>
  <si>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</si>
  <si>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</si>
  <si>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</si>
  <si>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</si>
  <si>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</si>
  <si>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</si>
  <si>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</si>
  <si>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</si>
  <si>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</si>
  <si>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</si>
  <si>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</si>
  <si>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</si>
  <si>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</si>
  <si>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</si>
  <si>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</si>
  <si>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</si>
  <si>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</si>
  <si>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</si>
  <si>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</si>
  <si>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</si>
  <si>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</si>
  <si>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</si>
  <si>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</si>
  <si>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</si>
  <si>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</si>
  <si>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</si>
  <si>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</si>
  <si>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</si>
  <si>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</si>
  <si>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</si>
  <si>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</si>
  <si>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</si>
  <si>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</si>
  <si>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</si>
  <si>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</si>
  <si>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</si>
  <si>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</si>
  <si>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</si>
  <si>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</si>
  <si>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</si>
  <si>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</si>
  <si>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</si>
  <si>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</si>
  <si>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</si>
  <si>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</si>
  <si>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</si>
  <si>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</si>
  <si>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</si>
  <si>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</si>
  <si>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</si>
  <si>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</si>
  <si>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</si>
  <si>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</si>
  <si>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</si>
  <si>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</si>
  <si>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</si>
  <si>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</si>
  <si>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</si>
  <si>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</si>
  <si>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</si>
  <si>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</si>
  <si>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</si>
  <si>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</si>
  <si>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</si>
  <si>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</si>
  <si>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Boletín Origen-Destino Abril 2015</t>
  </si>
  <si>
    <t>Ene- Abr 2014</t>
  </si>
  <si>
    <t>Ene- Abr 2015</t>
  </si>
  <si>
    <t>Abr 2015 - Abr 2014</t>
  </si>
  <si>
    <t>Ene - Abr 2015 / Ene - Abr 2014</t>
  </si>
  <si>
    <t>Abril 2015</t>
  </si>
  <si>
    <t>Abril 2014</t>
  </si>
  <si>
    <t>Enero - Abril 2015</t>
  </si>
  <si>
    <t>Enero - Abril 2014</t>
  </si>
  <si>
    <t>Avianca</t>
  </si>
  <si>
    <t>Lan Colombia</t>
  </si>
  <si>
    <t>Fast Colombia</t>
  </si>
  <si>
    <t>Easy Fly</t>
  </si>
  <si>
    <t>Satena</t>
  </si>
  <si>
    <t>Copa Airlines Colombia</t>
  </si>
  <si>
    <t>Aer. Antioquia</t>
  </si>
  <si>
    <t>Searca</t>
  </si>
  <si>
    <t>Helicol</t>
  </si>
  <si>
    <t>Transporte Aereo de Col.</t>
  </si>
  <si>
    <t>Sarpa</t>
  </si>
  <si>
    <t>Sadelca</t>
  </si>
  <si>
    <t>Otras</t>
  </si>
  <si>
    <t>Aerosucre</t>
  </si>
  <si>
    <t>Selva</t>
  </si>
  <si>
    <t>LAS</t>
  </si>
  <si>
    <t>Aliansa</t>
  </si>
  <si>
    <t>Tampa</t>
  </si>
  <si>
    <t>Aer Caribe</t>
  </si>
  <si>
    <t>Air Colombia</t>
  </si>
  <si>
    <t>Arall</t>
  </si>
  <si>
    <t>Linea A. Carguera de Col</t>
  </si>
  <si>
    <t>Aerovanguardia</t>
  </si>
  <si>
    <t>Aerogal</t>
  </si>
  <si>
    <t>Taca</t>
  </si>
  <si>
    <t>American</t>
  </si>
  <si>
    <t>Jetblue</t>
  </si>
  <si>
    <t>Spirit Airlines</t>
  </si>
  <si>
    <t>United Airlines</t>
  </si>
  <si>
    <t>Lan Airlines</t>
  </si>
  <si>
    <t>Taca International Airlines S.A</t>
  </si>
  <si>
    <t>Lan Peru</t>
  </si>
  <si>
    <t>Iberia</t>
  </si>
  <si>
    <t>Aeromexico</t>
  </si>
  <si>
    <t>Lufthansa</t>
  </si>
  <si>
    <t>Lacsa</t>
  </si>
  <si>
    <t>Delta</t>
  </si>
  <si>
    <t>Air France</t>
  </si>
  <si>
    <t>Interjet</t>
  </si>
  <si>
    <t>Copa</t>
  </si>
  <si>
    <t>Conviasa</t>
  </si>
  <si>
    <t>Klm</t>
  </si>
  <si>
    <t>Aerol. Argentinas</t>
  </si>
  <si>
    <t>Air Canada</t>
  </si>
  <si>
    <t>Tame</t>
  </si>
  <si>
    <t>Air Panama</t>
  </si>
  <si>
    <t>Insel Air</t>
  </si>
  <si>
    <t>TAP Portugal</t>
  </si>
  <si>
    <t>Oceanair</t>
  </si>
  <si>
    <t>Cubana</t>
  </si>
  <si>
    <t>Otros</t>
  </si>
  <si>
    <t>Ups</t>
  </si>
  <si>
    <t>Sky Lease I.</t>
  </si>
  <si>
    <t>Centurion</t>
  </si>
  <si>
    <t>Dynamic Airways</t>
  </si>
  <si>
    <t>Martinair</t>
  </si>
  <si>
    <t>Fedex</t>
  </si>
  <si>
    <t>Absa</t>
  </si>
  <si>
    <t>Florida West</t>
  </si>
  <si>
    <t>Cargolux</t>
  </si>
  <si>
    <t>Vensecar C.A.</t>
  </si>
  <si>
    <t>Mas Air</t>
  </si>
  <si>
    <t>Lufthansa Cargo</t>
  </si>
  <si>
    <t>Dhl Aero Expreso, S.A.</t>
  </si>
  <si>
    <t>Solar Cargo</t>
  </si>
  <si>
    <t>BOG-MDE-BOG</t>
  </si>
  <si>
    <t>BOG-CLO-BOG</t>
  </si>
  <si>
    <t>BOG-CTG-BOG</t>
  </si>
  <si>
    <t>BOG-BAQ-BOG</t>
  </si>
  <si>
    <t>BOG-BGA-BOG</t>
  </si>
  <si>
    <t>BOG-PEI-BOG</t>
  </si>
  <si>
    <t>BOG-SMR-BOG</t>
  </si>
  <si>
    <t>BOG-CUC-BOG</t>
  </si>
  <si>
    <t>BOG-ADZ-BOG</t>
  </si>
  <si>
    <t>BOG-MTR-BOG</t>
  </si>
  <si>
    <t>CTG-MDE-CTG</t>
  </si>
  <si>
    <t>CLO-MDE-CLO</t>
  </si>
  <si>
    <t>BAQ-MDE-BAQ</t>
  </si>
  <si>
    <t>BOG-AXM-BOG</t>
  </si>
  <si>
    <t>BOG-EYP-BOG</t>
  </si>
  <si>
    <t>BOG-VUP-BOG</t>
  </si>
  <si>
    <t>ADZ-MDE-ADZ</t>
  </si>
  <si>
    <t>CLO-CTG-CLO</t>
  </si>
  <si>
    <t>EOH-UIB-EOH</t>
  </si>
  <si>
    <t>BOG-NVA-BOG</t>
  </si>
  <si>
    <t>MDE-SMR-MDE</t>
  </si>
  <si>
    <t>BOG-PSO-BOG</t>
  </si>
  <si>
    <t>APO-EOH-APO</t>
  </si>
  <si>
    <t>ADZ-CLO-ADZ</t>
  </si>
  <si>
    <t>BOG-EJA-BOG</t>
  </si>
  <si>
    <t>CLO-BAQ-CLO</t>
  </si>
  <si>
    <t>BOG-MZL-BOG</t>
  </si>
  <si>
    <t>BOG-LET-BOG</t>
  </si>
  <si>
    <t>BOG-EOH-BOG</t>
  </si>
  <si>
    <t>CTG-PEI-CTG</t>
  </si>
  <si>
    <t>EOH-MTR-EOH</t>
  </si>
  <si>
    <t>BOG-RCH-BOG</t>
  </si>
  <si>
    <t>CLO-SMR-CLO</t>
  </si>
  <si>
    <t>BOG-AUC-BOG</t>
  </si>
  <si>
    <t>BOG-IBE-BOG</t>
  </si>
  <si>
    <t>BOG-PPN-BOG</t>
  </si>
  <si>
    <t>ADZ-CTG-ADZ</t>
  </si>
  <si>
    <t>BOG-VVC-BOG</t>
  </si>
  <si>
    <t>CUC-BGA-CUC</t>
  </si>
  <si>
    <t>BOG-UIB-BOG</t>
  </si>
  <si>
    <t>EOH-PEI-EOH</t>
  </si>
  <si>
    <t>BOG-FLA-BOG</t>
  </si>
  <si>
    <t>CLO-TCO-CLO</t>
  </si>
  <si>
    <t>CTG-BGA-CTG</t>
  </si>
  <si>
    <t>ADZ-PVA-ADZ</t>
  </si>
  <si>
    <t>CLO-PSO-CLO</t>
  </si>
  <si>
    <t>CAQ-EOH-CAQ</t>
  </si>
  <si>
    <t>ADZ-PEI-ADZ</t>
  </si>
  <si>
    <t>OTRAS</t>
  </si>
  <si>
    <t>BOG-MIA-BOG</t>
  </si>
  <si>
    <t>BOG-FLL-BOG</t>
  </si>
  <si>
    <t>BOG-JFK-BOG</t>
  </si>
  <si>
    <t>BOG-IAH-BOG</t>
  </si>
  <si>
    <t>MDE-FLL-MDE</t>
  </si>
  <si>
    <t>CLO-MIA-CLO</t>
  </si>
  <si>
    <t>MDE-MIA-MDE</t>
  </si>
  <si>
    <t>BOG-ORL-BOG</t>
  </si>
  <si>
    <t>CTG-FLL-CTG</t>
  </si>
  <si>
    <t>BOG-ATL-BOG</t>
  </si>
  <si>
    <t>BAQ-MIA-BAQ</t>
  </si>
  <si>
    <t>BOG-YYZ-BOG</t>
  </si>
  <si>
    <t>CTG-JFK-CTG</t>
  </si>
  <si>
    <t>BOG-EWR-BOG</t>
  </si>
  <si>
    <t>CTG-MIA-CTG</t>
  </si>
  <si>
    <t>BOG-IAD-BOG</t>
  </si>
  <si>
    <t>MDE-JFK-MDE</t>
  </si>
  <si>
    <t>BOG-DFW-BOG</t>
  </si>
  <si>
    <t>BOG-LAX-BOG</t>
  </si>
  <si>
    <t>AXM-FLL-AXM</t>
  </si>
  <si>
    <t>PEI-JFK-PEI</t>
  </si>
  <si>
    <t>BAQ-JFK-BAQ</t>
  </si>
  <si>
    <t>BOG-LIM-BOG</t>
  </si>
  <si>
    <t>BOG-UIO-BOG</t>
  </si>
  <si>
    <t>BOG-SCL-BOG</t>
  </si>
  <si>
    <t>BOG-CCS-BOG</t>
  </si>
  <si>
    <t>BOG-GYE-BOG</t>
  </si>
  <si>
    <t>BOG-BUE-BOG</t>
  </si>
  <si>
    <t>BOG-SAO-BOG</t>
  </si>
  <si>
    <t>BOG-GRU-BOG</t>
  </si>
  <si>
    <t>BOG-RIO-BOG</t>
  </si>
  <si>
    <t>CLO-GYE-CLO</t>
  </si>
  <si>
    <t>MDE-LIM-MDE</t>
  </si>
  <si>
    <t>CLO-LIM-CLO</t>
  </si>
  <si>
    <t>CLO-ESM-CLO</t>
  </si>
  <si>
    <t>BOG-LPB-BOG</t>
  </si>
  <si>
    <t>BOG-MAD-BOG</t>
  </si>
  <si>
    <t>BOG-FRA-BOG</t>
  </si>
  <si>
    <t>BOG-CDG-BOG</t>
  </si>
  <si>
    <t>BOG-BCN-BOG</t>
  </si>
  <si>
    <t>CLO-MAD-CLO</t>
  </si>
  <si>
    <t>BOG-AMS-BOG</t>
  </si>
  <si>
    <t>MDE-MAD-MDE</t>
  </si>
  <si>
    <t>PEI-MAD-PEI</t>
  </si>
  <si>
    <t>CLO-BCN-CLO</t>
  </si>
  <si>
    <t>BOG-LIS-BOG</t>
  </si>
  <si>
    <t>CTG-MAD-CTG</t>
  </si>
  <si>
    <t>BAQ-MAD-BAQ</t>
  </si>
  <si>
    <t>BOG-PTY-BOG</t>
  </si>
  <si>
    <t>BOG-MEX-BOG</t>
  </si>
  <si>
    <t>MDE-PTY-MDE</t>
  </si>
  <si>
    <t>CLO-PTY-CLO</t>
  </si>
  <si>
    <t>BOG-CUN-BOG</t>
  </si>
  <si>
    <t>BOG-SJO-BOG</t>
  </si>
  <si>
    <t>CTG-PTY-CTG</t>
  </si>
  <si>
    <t>ADZ-PTY-ADZ</t>
  </si>
  <si>
    <t>BAQ-PTY-BAQ</t>
  </si>
  <si>
    <t>PEI-PTY-PEI</t>
  </si>
  <si>
    <t>BOG-SAL-BOG</t>
  </si>
  <si>
    <t>BOG-SDQ-BOG</t>
  </si>
  <si>
    <t>BOG-PUJ-BOG</t>
  </si>
  <si>
    <t>BGA-PTY-BGA</t>
  </si>
  <si>
    <t>CUC-PTY-CUC</t>
  </si>
  <si>
    <t>MDE-MEX-MDE</t>
  </si>
  <si>
    <t>MDE-SAL-MDE</t>
  </si>
  <si>
    <t>BOG-AUA-BOG</t>
  </si>
  <si>
    <t>BOG-HAV-BOG</t>
  </si>
  <si>
    <t>BOG-CUR-BOG</t>
  </si>
  <si>
    <t>MDE-CUR-MDE</t>
  </si>
  <si>
    <t>CLO-AUA-CLO</t>
  </si>
  <si>
    <t>ESTADOS UNIDOS</t>
  </si>
  <si>
    <t>CANADA</t>
  </si>
  <si>
    <t>PUERTO RICO</t>
  </si>
  <si>
    <t>ECUADOR</t>
  </si>
  <si>
    <t>PERU</t>
  </si>
  <si>
    <t>CHILE</t>
  </si>
  <si>
    <t>BRASIL</t>
  </si>
  <si>
    <t>VENEZUELA</t>
  </si>
  <si>
    <t>ARGENTINA</t>
  </si>
  <si>
    <t>BOLIVIA</t>
  </si>
  <si>
    <t>URUGUAY</t>
  </si>
  <si>
    <t>PARAGUAY</t>
  </si>
  <si>
    <t>ESPAÑA</t>
  </si>
  <si>
    <t>ALEMANIA</t>
  </si>
  <si>
    <t>FRANCIA</t>
  </si>
  <si>
    <t>HOLANDA</t>
  </si>
  <si>
    <t>INGLATERRA</t>
  </si>
  <si>
    <t>PORTUGAL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</si>
  <si>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</si>
  <si>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</si>
  <si>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</si>
  <si>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</si>
  <si>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</si>
  <si>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</si>
  <si>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</si>
  <si>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</si>
  <si>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</si>
  <si>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</si>
  <si>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</si>
  <si>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MDE-UIO-MDE</t>
  </si>
  <si>
    <t>BOG-VLN-BOG</t>
  </si>
  <si>
    <t>BOG-LUX-BOG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</si>
  <si>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</si>
  <si>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</si>
  <si>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</si>
  <si>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</si>
  <si>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</si>
  <si>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</si>
  <si>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</si>
  <si>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</si>
  <si>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</si>
  <si>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</si>
  <si>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</si>
  <si>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</si>
  <si>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</si>
  <si>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</si>
  <si>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</si>
  <si>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</si>
  <si>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</si>
  <si>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</si>
  <si>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</si>
  <si>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</si>
  <si>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</si>
  <si>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</si>
  <si>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</si>
  <si>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</si>
  <si>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</si>
  <si>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</si>
  <si>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ARMENIA</t>
  </si>
  <si>
    <t>ARMENIA - EL EDEN</t>
  </si>
  <si>
    <t>EL YOPAL</t>
  </si>
  <si>
    <t>VALLEDUPAR</t>
  </si>
  <si>
    <t>VALLEDUPAR-ALFONSO LOPEZ P.</t>
  </si>
  <si>
    <t>QUIBDO</t>
  </si>
  <si>
    <t>QUIBDO - EL CARAÑO</t>
  </si>
  <si>
    <t>NEIVA</t>
  </si>
  <si>
    <t>NEIVA - BENITO SALAS</t>
  </si>
  <si>
    <t>PASTO</t>
  </si>
  <si>
    <t>PASTO - ANTONIO NARIQO</t>
  </si>
  <si>
    <t>VILLAVICENCIO</t>
  </si>
  <si>
    <t>VANGUARDIA</t>
  </si>
  <si>
    <t>CAREPA</t>
  </si>
  <si>
    <t>ANTONIO ROLDAN BETANCOURT</t>
  </si>
  <si>
    <t>MANIZALES</t>
  </si>
  <si>
    <t>MANIZALES - LA NUBIA</t>
  </si>
  <si>
    <t>BARRANCABERMEJA</t>
  </si>
  <si>
    <t>BARRANCABERMEJA-YARIGUIES</t>
  </si>
  <si>
    <t>LETICIA</t>
  </si>
  <si>
    <t>LETICIA-ALFREDO VASQUEZ COBO</t>
  </si>
  <si>
    <t>IBAGUE</t>
  </si>
  <si>
    <t>IBAGUE - PERALES</t>
  </si>
  <si>
    <t>RIOHACHA</t>
  </si>
  <si>
    <t>RIOHACHA-ALMIRANTE PADILLA</t>
  </si>
  <si>
    <t>ARAUCA - MUNICIPIO</t>
  </si>
  <si>
    <t>ARAUCA - SANTIAGO PEREZ QUIROZ</t>
  </si>
  <si>
    <t>TUMACO</t>
  </si>
  <si>
    <t>TUMACO - LA FLORIDA</t>
  </si>
  <si>
    <t>POPAYAN</t>
  </si>
  <si>
    <t>POPAYAN - GMOLEON VALENCIA</t>
  </si>
  <si>
    <t>FLORENCIA</t>
  </si>
  <si>
    <t>GUSTAVO ARTUNDUAGA PAREDES</t>
  </si>
  <si>
    <t>PUERTO GAITAN</t>
  </si>
  <si>
    <t>MORELIA</t>
  </si>
  <si>
    <t>MAICAO</t>
  </si>
  <si>
    <t>JORGE ISAACS (ANTES LA MINA)</t>
  </si>
  <si>
    <t>PUERTO ASIS</t>
  </si>
  <si>
    <t>PUERTO ASIS - 3 DE MAYO</t>
  </si>
  <si>
    <t>PROVIDENCIA</t>
  </si>
  <si>
    <t>PROVIDENCIA- EL EMBRUJO</t>
  </si>
  <si>
    <t>COROZAL</t>
  </si>
  <si>
    <t>COROZAL - LAS BRUJAS</t>
  </si>
  <si>
    <t>PUERTO CARRENO</t>
  </si>
  <si>
    <t>CARREÑO-GERMAN OLANO</t>
  </si>
  <si>
    <t>CAUCASIA</t>
  </si>
  <si>
    <t>CAUCASIA- JUAN H. WHITE</t>
  </si>
  <si>
    <t>GUAPI</t>
  </si>
  <si>
    <t>GUAPI - JUAN CASIANO</t>
  </si>
  <si>
    <t>PUERTO INIRIDA</t>
  </si>
  <si>
    <t>PUERTO INIRIDA - CESAR GAVIRIA TRUJ</t>
  </si>
  <si>
    <t>URIBIA</t>
  </si>
  <si>
    <t>PUERTO BOLIVAR - PORTETE</t>
  </si>
  <si>
    <t>MITU</t>
  </si>
  <si>
    <t>BAHIA SOLANO</t>
  </si>
  <si>
    <t>BAHIA SOLANO - JOSE C. MUTIS</t>
  </si>
  <si>
    <t>SAN JOSE DEL GUAVIARE</t>
  </si>
  <si>
    <t>VILLA GARZON</t>
  </si>
  <si>
    <t>PUERTO LEGUIZAMO</t>
  </si>
  <si>
    <t>LA MACARENA</t>
  </si>
  <si>
    <t>LA MACARENA - META</t>
  </si>
  <si>
    <t>CUMARIBO</t>
  </si>
  <si>
    <t>TOLU</t>
  </si>
  <si>
    <t>EL BAGRE</t>
  </si>
  <si>
    <t>NUQUI</t>
  </si>
  <si>
    <t>NUQUI - REYES MURILLO</t>
  </si>
  <si>
    <t>BUENAVENTURA</t>
  </si>
  <si>
    <t>BUENAVENTURA - GERARDO TOBAR LOPEZ</t>
  </si>
  <si>
    <t>ACANDI</t>
  </si>
  <si>
    <t>TIBU</t>
  </si>
  <si>
    <t>TIMBIQUI</t>
  </si>
  <si>
    <t>PUERTO BOYACA</t>
  </si>
  <si>
    <t>VELASQUEZ</t>
  </si>
  <si>
    <t>GUAINIA (BARRANCO MINAS)</t>
  </si>
  <si>
    <t>BARRANCO MINAS</t>
  </si>
  <si>
    <t>TARAIRA</t>
  </si>
  <si>
    <t>LA PEDRERA</t>
  </si>
  <si>
    <t>SOLANO</t>
  </si>
  <si>
    <t>MIRAFLORES - GUAVIARE</t>
  </si>
  <si>
    <t>MIRAFLORES</t>
  </si>
  <si>
    <t>CARURU</t>
  </si>
  <si>
    <t xml:space="preserve"> OTROS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</si>
</sst>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5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8" xfId="60" applyFont="1" applyFill="1" applyBorder="1" applyAlignment="1">
      <alignment vertical="center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6" fillId="35" borderId="0" xfId="60" applyFont="1" applyFill="1" applyBorder="1" applyAlignment="1" applyProtection="1">
      <alignment horizontal="center" vertical="center"/>
      <protection/>
    </xf>
    <xf numFmtId="37" fontId="16" fillId="35" borderId="11" xfId="60" applyFont="1" applyFill="1" applyBorder="1" applyAlignment="1" applyProtection="1">
      <alignment vertical="center"/>
      <protection/>
    </xf>
    <xf numFmtId="37" fontId="16" fillId="35" borderId="14" xfId="60" applyFont="1" applyFill="1" applyBorder="1" applyAlignment="1" applyProtection="1">
      <alignment vertical="center"/>
      <protection/>
    </xf>
    <xf numFmtId="37" fontId="18" fillId="35" borderId="17" xfId="60" applyFont="1" applyFill="1" applyBorder="1">
      <alignment/>
      <protection/>
    </xf>
    <xf numFmtId="37" fontId="18" fillId="35" borderId="18" xfId="60" applyFont="1" applyFill="1" applyBorder="1">
      <alignment/>
      <protection/>
    </xf>
    <xf numFmtId="37" fontId="18" fillId="35" borderId="35" xfId="60" applyFont="1" applyFill="1" applyBorder="1">
      <alignment/>
      <protection/>
    </xf>
    <xf numFmtId="37" fontId="18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6" fillId="35" borderId="11" xfId="60" applyFont="1" applyFill="1" applyBorder="1" applyAlignment="1">
      <alignment vertical="center"/>
      <protection/>
    </xf>
    <xf numFmtId="37" fontId="16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16" fillId="35" borderId="35" xfId="60" applyFont="1" applyFill="1" applyBorder="1" applyAlignment="1">
      <alignment horizontal="centerContinuous" vertical="center"/>
      <protection/>
    </xf>
    <xf numFmtId="37" fontId="16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3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4" fillId="36" borderId="46" xfId="63" applyNumberFormat="1" applyFont="1" applyFill="1" applyBorder="1">
      <alignment/>
      <protection/>
    </xf>
    <xf numFmtId="3" fontId="24" fillId="36" borderId="47" xfId="63" applyNumberFormat="1" applyFont="1" applyFill="1" applyBorder="1">
      <alignment/>
      <protection/>
    </xf>
    <xf numFmtId="3" fontId="24" fillId="36" borderId="48" xfId="63" applyNumberFormat="1" applyFont="1" applyFill="1" applyBorder="1">
      <alignment/>
      <protection/>
    </xf>
    <xf numFmtId="10" fontId="24" fillId="36" borderId="49" xfId="63" applyNumberFormat="1" applyFont="1" applyFill="1" applyBorder="1">
      <alignment/>
      <protection/>
    </xf>
    <xf numFmtId="3" fontId="24" fillId="36" borderId="50" xfId="63" applyNumberFormat="1" applyFont="1" applyFill="1" applyBorder="1">
      <alignment/>
      <protection/>
    </xf>
    <xf numFmtId="3" fontId="24" fillId="36" borderId="51" xfId="63" applyNumberFormat="1" applyFont="1" applyFill="1" applyBorder="1">
      <alignment/>
      <protection/>
    </xf>
    <xf numFmtId="0" fontId="24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6" fillId="0" borderId="0" xfId="63" applyFont="1">
      <alignment/>
      <protection/>
    </xf>
    <xf numFmtId="2" fontId="26" fillId="37" borderId="46" xfId="63" applyNumberFormat="1" applyFont="1" applyFill="1" applyBorder="1">
      <alignment/>
      <protection/>
    </xf>
    <xf numFmtId="3" fontId="26" fillId="37" borderId="47" xfId="63" applyNumberFormat="1" applyFont="1" applyFill="1" applyBorder="1">
      <alignment/>
      <protection/>
    </xf>
    <xf numFmtId="3" fontId="26" fillId="37" borderId="48" xfId="63" applyNumberFormat="1" applyFont="1" applyFill="1" applyBorder="1">
      <alignment/>
      <protection/>
    </xf>
    <xf numFmtId="10" fontId="26" fillId="37" borderId="49" xfId="63" applyNumberFormat="1" applyFont="1" applyFill="1" applyBorder="1">
      <alignment/>
      <protection/>
    </xf>
    <xf numFmtId="0" fontId="26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7" fillId="0" borderId="0" xfId="57" applyFont="1" applyFill="1" applyAlignment="1">
      <alignment vertical="center"/>
      <protection/>
    </xf>
    <xf numFmtId="10" fontId="27" fillId="36" borderId="77" xfId="57" applyNumberFormat="1" applyFont="1" applyFill="1" applyBorder="1" applyAlignment="1">
      <alignment horizontal="right" vertical="center"/>
      <protection/>
    </xf>
    <xf numFmtId="3" fontId="27" fillId="36" borderId="78" xfId="57" applyNumberFormat="1" applyFont="1" applyFill="1" applyBorder="1" applyAlignment="1">
      <alignment vertical="center"/>
      <protection/>
    </xf>
    <xf numFmtId="3" fontId="27" fillId="36" borderId="79" xfId="57" applyNumberFormat="1" applyFont="1" applyFill="1" applyBorder="1" applyAlignment="1">
      <alignment vertical="center"/>
      <protection/>
    </xf>
    <xf numFmtId="3" fontId="27" fillId="36" borderId="80" xfId="57" applyNumberFormat="1" applyFont="1" applyFill="1" applyBorder="1" applyAlignment="1">
      <alignment vertical="center"/>
      <protection/>
    </xf>
    <xf numFmtId="3" fontId="27" fillId="36" borderId="81" xfId="57" applyNumberFormat="1" applyFont="1" applyFill="1" applyBorder="1" applyAlignment="1">
      <alignment vertical="center"/>
      <protection/>
    </xf>
    <xf numFmtId="165" fontId="27" fillId="36" borderId="82" xfId="57" applyNumberFormat="1" applyFont="1" applyFill="1" applyBorder="1" applyAlignment="1">
      <alignment vertical="center"/>
      <protection/>
    </xf>
    <xf numFmtId="3" fontId="27" fillId="36" borderId="83" xfId="57" applyNumberFormat="1" applyFont="1" applyFill="1" applyBorder="1" applyAlignment="1">
      <alignment vertical="center"/>
      <protection/>
    </xf>
    <xf numFmtId="10" fontId="27" fillId="36" borderId="82" xfId="57" applyNumberFormat="1" applyFont="1" applyFill="1" applyBorder="1" applyAlignment="1">
      <alignment horizontal="right" vertical="center"/>
      <protection/>
    </xf>
    <xf numFmtId="3" fontId="27" fillId="36" borderId="84" xfId="57" applyNumberFormat="1" applyFont="1" applyFill="1" applyBorder="1" applyAlignment="1">
      <alignment vertical="center"/>
      <protection/>
    </xf>
    <xf numFmtId="0" fontId="27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 vertical="center"/>
      <protection/>
    </xf>
    <xf numFmtId="10" fontId="33" fillId="36" borderId="77" xfId="57" applyNumberFormat="1" applyFont="1" applyFill="1" applyBorder="1" applyAlignment="1">
      <alignment horizontal="right" vertical="center"/>
      <protection/>
    </xf>
    <xf numFmtId="3" fontId="33" fillId="36" borderId="78" xfId="57" applyNumberFormat="1" applyFont="1" applyFill="1" applyBorder="1" applyAlignment="1">
      <alignment vertical="center"/>
      <protection/>
    </xf>
    <xf numFmtId="3" fontId="33" fillId="36" borderId="79" xfId="57" applyNumberFormat="1" applyFont="1" applyFill="1" applyBorder="1" applyAlignment="1">
      <alignment vertical="center"/>
      <protection/>
    </xf>
    <xf numFmtId="3" fontId="33" fillId="36" borderId="80" xfId="57" applyNumberFormat="1" applyFont="1" applyFill="1" applyBorder="1" applyAlignment="1">
      <alignment vertical="center"/>
      <protection/>
    </xf>
    <xf numFmtId="3" fontId="33" fillId="36" borderId="81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vertical="center"/>
      <protection/>
    </xf>
    <xf numFmtId="3" fontId="33" fillId="36" borderId="83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horizontal="right" vertical="center"/>
      <protection/>
    </xf>
    <xf numFmtId="3" fontId="33" fillId="36" borderId="84" xfId="57" applyNumberFormat="1" applyFont="1" applyFill="1" applyBorder="1" applyAlignment="1">
      <alignment vertical="center"/>
      <protection/>
    </xf>
    <xf numFmtId="0" fontId="33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3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6" fillId="0" borderId="0" xfId="64" applyFont="1">
      <alignment/>
      <protection/>
    </xf>
    <xf numFmtId="10" fontId="26" fillId="37" borderId="87" xfId="64" applyNumberFormat="1" applyFont="1" applyFill="1" applyBorder="1" applyAlignment="1">
      <alignment vertical="center"/>
      <protection/>
    </xf>
    <xf numFmtId="3" fontId="26" fillId="37" borderId="88" xfId="64" applyNumberFormat="1" applyFont="1" applyFill="1" applyBorder="1" applyAlignment="1">
      <alignment vertical="center"/>
      <protection/>
    </xf>
    <xf numFmtId="10" fontId="26" fillId="37" borderId="89" xfId="64" applyNumberFormat="1" applyFont="1" applyFill="1" applyBorder="1" applyAlignment="1">
      <alignment vertical="center"/>
      <protection/>
    </xf>
    <xf numFmtId="3" fontId="26" fillId="37" borderId="90" xfId="64" applyNumberFormat="1" applyFont="1" applyFill="1" applyBorder="1" applyAlignment="1">
      <alignment vertical="center"/>
      <protection/>
    </xf>
    <xf numFmtId="10" fontId="26" fillId="37" borderId="91" xfId="64" applyNumberFormat="1" applyFont="1" applyFill="1" applyBorder="1" applyAlignment="1">
      <alignment vertical="center"/>
      <protection/>
    </xf>
    <xf numFmtId="3" fontId="26" fillId="37" borderId="92" xfId="64" applyNumberFormat="1" applyFont="1" applyFill="1" applyBorder="1" applyAlignment="1">
      <alignment vertical="center"/>
      <protection/>
    </xf>
    <xf numFmtId="0" fontId="26" fillId="37" borderId="93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7" fillId="0" borderId="0" xfId="64" applyFont="1">
      <alignment/>
      <protection/>
    </xf>
    <xf numFmtId="10" fontId="30" fillId="37" borderId="94" xfId="64" applyNumberFormat="1" applyFont="1" applyFill="1" applyBorder="1">
      <alignment/>
      <protection/>
    </xf>
    <xf numFmtId="3" fontId="27" fillId="37" borderId="95" xfId="64" applyNumberFormat="1" applyFont="1" applyFill="1" applyBorder="1" applyAlignment="1">
      <alignment vertical="center"/>
      <protection/>
    </xf>
    <xf numFmtId="165" fontId="27" fillId="37" borderId="96" xfId="64" applyNumberFormat="1" applyFont="1" applyFill="1" applyBorder="1" applyAlignment="1">
      <alignment vertical="center"/>
      <protection/>
    </xf>
    <xf numFmtId="3" fontId="27" fillId="37" borderId="97" xfId="64" applyNumberFormat="1" applyFont="1" applyFill="1" applyBorder="1" applyAlignment="1">
      <alignment vertical="center"/>
      <protection/>
    </xf>
    <xf numFmtId="10" fontId="30" fillId="37" borderId="96" xfId="64" applyNumberFormat="1" applyFont="1" applyFill="1" applyBorder="1">
      <alignment/>
      <protection/>
    </xf>
    <xf numFmtId="3" fontId="27" fillId="37" borderId="98" xfId="64" applyNumberFormat="1" applyFont="1" applyFill="1" applyBorder="1" applyAlignment="1">
      <alignment vertical="center"/>
      <protection/>
    </xf>
    <xf numFmtId="0" fontId="27" fillId="37" borderId="99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0" xfId="57" applyNumberFormat="1" applyFont="1" applyFill="1" applyBorder="1" applyAlignment="1">
      <alignment horizontal="right"/>
      <protection/>
    </xf>
    <xf numFmtId="3" fontId="12" fillId="38" borderId="101" xfId="57" applyNumberFormat="1" applyFont="1" applyFill="1" applyBorder="1">
      <alignment/>
      <protection/>
    </xf>
    <xf numFmtId="3" fontId="12" fillId="38" borderId="102" xfId="57" applyNumberFormat="1" applyFont="1" applyFill="1" applyBorder="1">
      <alignment/>
      <protection/>
    </xf>
    <xf numFmtId="3" fontId="12" fillId="38" borderId="103" xfId="57" applyNumberFormat="1" applyFont="1" applyFill="1" applyBorder="1">
      <alignment/>
      <protection/>
    </xf>
    <xf numFmtId="10" fontId="12" fillId="38" borderId="104" xfId="57" applyNumberFormat="1" applyFont="1" applyFill="1" applyBorder="1">
      <alignment/>
      <protection/>
    </xf>
    <xf numFmtId="10" fontId="12" fillId="38" borderId="104" xfId="57" applyNumberFormat="1" applyFont="1" applyFill="1" applyBorder="1" applyAlignment="1">
      <alignment horizontal="right"/>
      <protection/>
    </xf>
    <xf numFmtId="0" fontId="12" fillId="38" borderId="105" xfId="57" applyFont="1" applyFill="1" applyBorder="1">
      <alignment/>
      <protection/>
    </xf>
    <xf numFmtId="10" fontId="3" fillId="0" borderId="106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07" xfId="57" applyNumberFormat="1" applyFont="1" applyFill="1" applyBorder="1">
      <alignment/>
      <protection/>
    </xf>
    <xf numFmtId="10" fontId="3" fillId="0" borderId="108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08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09" xfId="57" applyNumberFormat="1" applyFont="1" applyFill="1" applyBorder="1" applyAlignment="1">
      <alignment horizontal="right" vertical="center"/>
      <protection/>
    </xf>
    <xf numFmtId="3" fontId="12" fillId="38" borderId="110" xfId="57" applyNumberFormat="1" applyFont="1" applyFill="1" applyBorder="1" applyAlignment="1">
      <alignment vertical="center"/>
      <protection/>
    </xf>
    <xf numFmtId="3" fontId="12" fillId="38" borderId="111" xfId="57" applyNumberFormat="1" applyFont="1" applyFill="1" applyBorder="1" applyAlignment="1">
      <alignment vertical="center"/>
      <protection/>
    </xf>
    <xf numFmtId="3" fontId="12" fillId="38" borderId="112" xfId="57" applyNumberFormat="1" applyFont="1" applyFill="1" applyBorder="1" applyAlignment="1">
      <alignment vertical="center"/>
      <protection/>
    </xf>
    <xf numFmtId="10" fontId="12" fillId="38" borderId="113" xfId="57" applyNumberFormat="1" applyFont="1" applyFill="1" applyBorder="1" applyAlignment="1">
      <alignment vertical="center"/>
      <protection/>
    </xf>
    <xf numFmtId="10" fontId="12" fillId="38" borderId="113" xfId="57" applyNumberFormat="1" applyFont="1" applyFill="1" applyBorder="1" applyAlignment="1">
      <alignment horizontal="right" vertical="center"/>
      <protection/>
    </xf>
    <xf numFmtId="0" fontId="12" fillId="38" borderId="114" xfId="57" applyFont="1" applyFill="1" applyBorder="1" applyAlignment="1">
      <alignment vertical="center"/>
      <protection/>
    </xf>
    <xf numFmtId="10" fontId="3" fillId="0" borderId="86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15" xfId="57" applyNumberFormat="1" applyFont="1" applyFill="1" applyBorder="1" applyAlignment="1">
      <alignment horizontal="right"/>
      <protection/>
    </xf>
    <xf numFmtId="3" fontId="3" fillId="0" borderId="116" xfId="57" applyNumberFormat="1" applyFont="1" applyFill="1" applyBorder="1">
      <alignment/>
      <protection/>
    </xf>
    <xf numFmtId="3" fontId="3" fillId="0" borderId="117" xfId="57" applyNumberFormat="1" applyFont="1" applyFill="1" applyBorder="1">
      <alignment/>
      <protection/>
    </xf>
    <xf numFmtId="3" fontId="3" fillId="0" borderId="118" xfId="57" applyNumberFormat="1" applyFont="1" applyFill="1" applyBorder="1">
      <alignment/>
      <protection/>
    </xf>
    <xf numFmtId="10" fontId="3" fillId="0" borderId="119" xfId="57" applyNumberFormat="1" applyFont="1" applyFill="1" applyBorder="1">
      <alignment/>
      <protection/>
    </xf>
    <xf numFmtId="10" fontId="3" fillId="0" borderId="119" xfId="57" applyNumberFormat="1" applyFont="1" applyFill="1" applyBorder="1" applyAlignment="1">
      <alignment horizontal="right"/>
      <protection/>
    </xf>
    <xf numFmtId="0" fontId="3" fillId="0" borderId="120" xfId="57" applyFont="1" applyFill="1" applyBorder="1">
      <alignment/>
      <protection/>
    </xf>
    <xf numFmtId="0" fontId="26" fillId="0" borderId="0" xfId="57" applyFont="1" applyFill="1" applyAlignment="1">
      <alignment vertical="center"/>
      <protection/>
    </xf>
    <xf numFmtId="10" fontId="26" fillId="36" borderId="121" xfId="57" applyNumberFormat="1" applyFont="1" applyFill="1" applyBorder="1" applyAlignment="1">
      <alignment horizontal="right" vertical="center"/>
      <protection/>
    </xf>
    <xf numFmtId="3" fontId="26" fillId="36" borderId="122" xfId="57" applyNumberFormat="1" applyFont="1" applyFill="1" applyBorder="1" applyAlignment="1">
      <alignment vertical="center"/>
      <protection/>
    </xf>
    <xf numFmtId="3" fontId="26" fillId="36" borderId="123" xfId="57" applyNumberFormat="1" applyFont="1" applyFill="1" applyBorder="1" applyAlignment="1">
      <alignment vertical="center"/>
      <protection/>
    </xf>
    <xf numFmtId="3" fontId="26" fillId="36" borderId="124" xfId="57" applyNumberFormat="1" applyFont="1" applyFill="1" applyBorder="1" applyAlignment="1">
      <alignment vertical="center"/>
      <protection/>
    </xf>
    <xf numFmtId="9" fontId="26" fillId="36" borderId="125" xfId="57" applyNumberFormat="1" applyFont="1" applyFill="1" applyBorder="1" applyAlignment="1">
      <alignment vertical="center"/>
      <protection/>
    </xf>
    <xf numFmtId="0" fontId="26" fillId="36" borderId="126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0" xfId="57" applyNumberFormat="1" applyFont="1" applyFill="1" applyBorder="1" applyAlignment="1">
      <alignment horizontal="right"/>
      <protection/>
    </xf>
    <xf numFmtId="3" fontId="6" fillId="38" borderId="127" xfId="57" applyNumberFormat="1" applyFont="1" applyFill="1" applyBorder="1">
      <alignment/>
      <protection/>
    </xf>
    <xf numFmtId="3" fontId="6" fillId="38" borderId="128" xfId="57" applyNumberFormat="1" applyFont="1" applyFill="1" applyBorder="1">
      <alignment/>
      <protection/>
    </xf>
    <xf numFmtId="3" fontId="6" fillId="38" borderId="101" xfId="57" applyNumberFormat="1" applyFont="1" applyFill="1" applyBorder="1">
      <alignment/>
      <protection/>
    </xf>
    <xf numFmtId="3" fontId="6" fillId="38" borderId="102" xfId="57" applyNumberFormat="1" applyFont="1" applyFill="1" applyBorder="1">
      <alignment/>
      <protection/>
    </xf>
    <xf numFmtId="3" fontId="6" fillId="38" borderId="103" xfId="57" applyNumberFormat="1" applyFont="1" applyFill="1" applyBorder="1">
      <alignment/>
      <protection/>
    </xf>
    <xf numFmtId="10" fontId="6" fillId="38" borderId="104" xfId="57" applyNumberFormat="1" applyFont="1" applyFill="1" applyBorder="1">
      <alignment/>
      <protection/>
    </xf>
    <xf numFmtId="10" fontId="6" fillId="38" borderId="104" xfId="57" applyNumberFormat="1" applyFont="1" applyFill="1" applyBorder="1" applyAlignment="1">
      <alignment horizontal="right"/>
      <protection/>
    </xf>
    <xf numFmtId="0" fontId="6" fillId="38" borderId="105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29" xfId="57" applyNumberFormat="1" applyFont="1" applyFill="1" applyBorder="1">
      <alignment/>
      <protection/>
    </xf>
    <xf numFmtId="10" fontId="6" fillId="0" borderId="108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3" fontId="6" fillId="38" borderId="130" xfId="57" applyNumberFormat="1" applyFont="1" applyFill="1" applyBorder="1">
      <alignment/>
      <protection/>
    </xf>
    <xf numFmtId="3" fontId="6" fillId="38" borderId="131" xfId="57" applyNumberFormat="1" applyFont="1" applyFill="1" applyBorder="1">
      <alignment/>
      <protection/>
    </xf>
    <xf numFmtId="3" fontId="6" fillId="38" borderId="110" xfId="57" applyNumberFormat="1" applyFont="1" applyFill="1" applyBorder="1">
      <alignment/>
      <protection/>
    </xf>
    <xf numFmtId="3" fontId="6" fillId="38" borderId="111" xfId="57" applyNumberFormat="1" applyFont="1" applyFill="1" applyBorder="1">
      <alignment/>
      <protection/>
    </xf>
    <xf numFmtId="3" fontId="6" fillId="38" borderId="112" xfId="57" applyNumberFormat="1" applyFont="1" applyFill="1" applyBorder="1">
      <alignment/>
      <protection/>
    </xf>
    <xf numFmtId="10" fontId="6" fillId="38" borderId="113" xfId="57" applyNumberFormat="1" applyFont="1" applyFill="1" applyBorder="1">
      <alignment/>
      <protection/>
    </xf>
    <xf numFmtId="10" fontId="6" fillId="38" borderId="113" xfId="57" applyNumberFormat="1" applyFont="1" applyFill="1" applyBorder="1" applyAlignment="1">
      <alignment horizontal="right"/>
      <protection/>
    </xf>
    <xf numFmtId="0" fontId="6" fillId="38" borderId="114" xfId="57" applyFont="1" applyFill="1" applyBorder="1">
      <alignment/>
      <protection/>
    </xf>
    <xf numFmtId="3" fontId="3" fillId="0" borderId="132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3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3" fontId="3" fillId="0" borderId="135" xfId="57" applyNumberFormat="1" applyFont="1" applyFill="1" applyBorder="1">
      <alignment/>
      <protection/>
    </xf>
    <xf numFmtId="10" fontId="6" fillId="0" borderId="119" xfId="57" applyNumberFormat="1" applyFont="1" applyFill="1" applyBorder="1" applyAlignment="1">
      <alignment horizontal="right"/>
      <protection/>
    </xf>
    <xf numFmtId="10" fontId="27" fillId="8" borderId="121" xfId="57" applyNumberFormat="1" applyFont="1" applyFill="1" applyBorder="1" applyAlignment="1">
      <alignment horizontal="right" vertical="center"/>
      <protection/>
    </xf>
    <xf numFmtId="3" fontId="27" fillId="8" borderId="136" xfId="57" applyNumberFormat="1" applyFont="1" applyFill="1" applyBorder="1" applyAlignment="1">
      <alignment vertical="center"/>
      <protection/>
    </xf>
    <xf numFmtId="3" fontId="27" fillId="8" borderId="137" xfId="57" applyNumberFormat="1" applyFont="1" applyFill="1" applyBorder="1" applyAlignment="1">
      <alignment vertical="center"/>
      <protection/>
    </xf>
    <xf numFmtId="3" fontId="27" fillId="8" borderId="138" xfId="57" applyNumberFormat="1" applyFont="1" applyFill="1" applyBorder="1" applyAlignment="1">
      <alignment vertical="center"/>
      <protection/>
    </xf>
    <xf numFmtId="3" fontId="27" fillId="8" borderId="0" xfId="57" applyNumberFormat="1" applyFont="1" applyFill="1" applyBorder="1" applyAlignment="1">
      <alignment vertical="center"/>
      <protection/>
    </xf>
    <xf numFmtId="3" fontId="27" fillId="8" borderId="139" xfId="57" applyNumberFormat="1" applyFont="1" applyFill="1" applyBorder="1" applyAlignment="1">
      <alignment vertical="center"/>
      <protection/>
    </xf>
    <xf numFmtId="10" fontId="27" fillId="8" borderId="140" xfId="57" applyNumberFormat="1" applyFont="1" applyFill="1" applyBorder="1" applyAlignment="1">
      <alignment vertical="center"/>
      <protection/>
    </xf>
    <xf numFmtId="10" fontId="27" fillId="8" borderId="140" xfId="57" applyNumberFormat="1" applyFont="1" applyFill="1" applyBorder="1" applyAlignment="1">
      <alignment horizontal="right" vertical="center"/>
      <protection/>
    </xf>
    <xf numFmtId="0" fontId="27" fillId="8" borderId="141" xfId="57" applyNumberFormat="1" applyFont="1" applyFill="1" applyBorder="1" applyAlignment="1">
      <alignment vertical="center"/>
      <protection/>
    </xf>
    <xf numFmtId="0" fontId="27" fillId="37" borderId="141" xfId="57" applyNumberFormat="1" applyFont="1" applyFill="1" applyBorder="1" applyAlignment="1">
      <alignment vertical="center"/>
      <protection/>
    </xf>
    <xf numFmtId="3" fontId="12" fillId="38" borderId="131" xfId="57" applyNumberFormat="1" applyFont="1" applyFill="1" applyBorder="1" applyAlignment="1">
      <alignment vertical="center"/>
      <protection/>
    </xf>
    <xf numFmtId="10" fontId="12" fillId="38" borderId="86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6" fillId="36" borderId="142" xfId="57" applyNumberFormat="1" applyFont="1" applyFill="1" applyBorder="1" applyAlignment="1">
      <alignment horizontal="right" vertical="center"/>
      <protection/>
    </xf>
    <xf numFmtId="3" fontId="26" fillId="36" borderId="80" xfId="57" applyNumberFormat="1" applyFont="1" applyFill="1" applyBorder="1" applyAlignment="1">
      <alignment vertical="center"/>
      <protection/>
    </xf>
    <xf numFmtId="3" fontId="26" fillId="36" borderId="79" xfId="57" applyNumberFormat="1" applyFont="1" applyFill="1" applyBorder="1" applyAlignment="1">
      <alignment vertical="center"/>
      <protection/>
    </xf>
    <xf numFmtId="3" fontId="26" fillId="36" borderId="84" xfId="57" applyNumberFormat="1" applyFont="1" applyFill="1" applyBorder="1" applyAlignment="1">
      <alignment vertical="center"/>
      <protection/>
    </xf>
    <xf numFmtId="165" fontId="26" fillId="36" borderId="143" xfId="57" applyNumberFormat="1" applyFont="1" applyFill="1" applyBorder="1" applyAlignment="1">
      <alignment vertical="center"/>
      <protection/>
    </xf>
    <xf numFmtId="0" fontId="26" fillId="36" borderId="85" xfId="57" applyNumberFormat="1" applyFont="1" applyFill="1" applyBorder="1" applyAlignment="1">
      <alignment vertical="center"/>
      <protection/>
    </xf>
    <xf numFmtId="10" fontId="27" fillId="36" borderId="121" xfId="57" applyNumberFormat="1" applyFont="1" applyFill="1" applyBorder="1" applyAlignment="1">
      <alignment horizontal="right" vertical="center"/>
      <protection/>
    </xf>
    <xf numFmtId="3" fontId="27" fillId="36" borderId="138" xfId="57" applyNumberFormat="1" applyFont="1" applyFill="1" applyBorder="1" applyAlignment="1">
      <alignment vertical="center"/>
      <protection/>
    </xf>
    <xf numFmtId="3" fontId="27" fillId="36" borderId="137" xfId="57" applyNumberFormat="1" applyFont="1" applyFill="1" applyBorder="1" applyAlignment="1">
      <alignment vertical="center"/>
      <protection/>
    </xf>
    <xf numFmtId="3" fontId="27" fillId="36" borderId="0" xfId="57" applyNumberFormat="1" applyFont="1" applyFill="1" applyBorder="1" applyAlignment="1">
      <alignment vertical="center"/>
      <protection/>
    </xf>
    <xf numFmtId="3" fontId="27" fillId="36" borderId="139" xfId="57" applyNumberFormat="1" applyFont="1" applyFill="1" applyBorder="1" applyAlignment="1">
      <alignment vertical="center"/>
      <protection/>
    </xf>
    <xf numFmtId="0" fontId="27" fillId="36" borderId="141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0" xfId="57" applyNumberFormat="1" applyFont="1" applyFill="1" applyBorder="1" applyAlignment="1">
      <alignment horizontal="right" vertical="center"/>
      <protection/>
    </xf>
    <xf numFmtId="3" fontId="12" fillId="38" borderId="101" xfId="57" applyNumberFormat="1" applyFont="1" applyFill="1" applyBorder="1" applyAlignment="1">
      <alignment vertical="center"/>
      <protection/>
    </xf>
    <xf numFmtId="3" fontId="12" fillId="38" borderId="102" xfId="57" applyNumberFormat="1" applyFont="1" applyFill="1" applyBorder="1" applyAlignment="1">
      <alignment vertical="center"/>
      <protection/>
    </xf>
    <xf numFmtId="3" fontId="12" fillId="38" borderId="103" xfId="57" applyNumberFormat="1" applyFont="1" applyFill="1" applyBorder="1" applyAlignment="1">
      <alignment vertical="center"/>
      <protection/>
    </xf>
    <xf numFmtId="10" fontId="12" fillId="38" borderId="104" xfId="57" applyNumberFormat="1" applyFont="1" applyFill="1" applyBorder="1" applyAlignment="1">
      <alignment vertical="center"/>
      <protection/>
    </xf>
    <xf numFmtId="0" fontId="12" fillId="38" borderId="105" xfId="57" applyFont="1" applyFill="1" applyBorder="1" applyAlignment="1">
      <alignment vertical="center"/>
      <protection/>
    </xf>
    <xf numFmtId="165" fontId="27" fillId="36" borderId="140" xfId="57" applyNumberFormat="1" applyFont="1" applyFill="1" applyBorder="1" applyAlignment="1">
      <alignment vertical="center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17" fontId="37" fillId="0" borderId="0" xfId="56" applyNumberFormat="1" applyFont="1" applyFill="1">
      <alignment/>
      <protection/>
    </xf>
    <xf numFmtId="0" fontId="37" fillId="39" borderId="14" xfId="56" applyFont="1" applyFill="1" applyBorder="1">
      <alignment/>
      <protection/>
    </xf>
    <xf numFmtId="0" fontId="37" fillId="39" borderId="13" xfId="56" applyFont="1" applyFill="1" applyBorder="1">
      <alignment/>
      <protection/>
    </xf>
    <xf numFmtId="0" fontId="42" fillId="36" borderId="144" xfId="56" applyFont="1" applyFill="1" applyBorder="1">
      <alignment/>
      <protection/>
    </xf>
    <xf numFmtId="0" fontId="43" fillId="36" borderId="145" xfId="45" applyFont="1" applyFill="1" applyBorder="1" applyAlignment="1" applyProtection="1">
      <alignment horizontal="left" indent="1"/>
      <protection/>
    </xf>
    <xf numFmtId="0" fontId="42" fillId="3" borderId="146" xfId="56" applyFont="1" applyFill="1" applyBorder="1">
      <alignment/>
      <protection/>
    </xf>
    <xf numFmtId="0" fontId="43" fillId="3" borderId="106" xfId="45" applyFont="1" applyFill="1" applyBorder="1" applyAlignment="1" applyProtection="1">
      <alignment horizontal="left" indent="1"/>
      <protection/>
    </xf>
    <xf numFmtId="0" fontId="42" fillId="36" borderId="146" xfId="56" applyFont="1" applyFill="1" applyBorder="1">
      <alignment/>
      <protection/>
    </xf>
    <xf numFmtId="0" fontId="43" fillId="36" borderId="106" xfId="45" applyFont="1" applyFill="1" applyBorder="1" applyAlignment="1" applyProtection="1">
      <alignment horizontal="left" indent="1"/>
      <protection/>
    </xf>
    <xf numFmtId="0" fontId="43" fillId="36" borderId="86" xfId="45" applyFont="1" applyFill="1" applyBorder="1" applyAlignment="1" applyProtection="1">
      <alignment horizontal="left" indent="1"/>
      <protection/>
    </xf>
    <xf numFmtId="0" fontId="111" fillId="7" borderId="147" xfId="59" applyFont="1" applyFill="1" applyBorder="1">
      <alignment/>
      <protection/>
    </xf>
    <xf numFmtId="0" fontId="111" fillId="7" borderId="0" xfId="59" applyFont="1" applyFill="1">
      <alignment/>
      <protection/>
    </xf>
    <xf numFmtId="0" fontId="112" fillId="7" borderId="148" xfId="59" applyFont="1" applyFill="1" applyBorder="1" applyAlignment="1">
      <alignment/>
      <protection/>
    </xf>
    <xf numFmtId="0" fontId="113" fillId="7" borderId="136" xfId="59" applyFont="1" applyFill="1" applyBorder="1" applyAlignment="1">
      <alignment/>
      <protection/>
    </xf>
    <xf numFmtId="0" fontId="114" fillId="7" borderId="148" xfId="59" applyFont="1" applyFill="1" applyBorder="1" applyAlignment="1">
      <alignment/>
      <protection/>
    </xf>
    <xf numFmtId="0" fontId="115" fillId="7" borderId="136" xfId="59" applyFont="1" applyFill="1" applyBorder="1" applyAlignment="1">
      <alignment/>
      <protection/>
    </xf>
    <xf numFmtId="37" fontId="116" fillId="7" borderId="0" xfId="61" applyFont="1" applyFill="1">
      <alignment/>
      <protection/>
    </xf>
    <xf numFmtId="37" fontId="117" fillId="7" borderId="0" xfId="61" applyFont="1" applyFill="1">
      <alignment/>
      <protection/>
    </xf>
    <xf numFmtId="37" fontId="118" fillId="7" borderId="0" xfId="61" applyFont="1" applyFill="1" applyAlignment="1">
      <alignment horizontal="left" indent="1"/>
      <protection/>
    </xf>
    <xf numFmtId="37" fontId="119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3" fillId="0" borderId="106" xfId="45" applyFont="1" applyFill="1" applyBorder="1" applyAlignment="1" applyProtection="1">
      <alignment horizontal="left" indent="1"/>
      <protection/>
    </xf>
    <xf numFmtId="0" fontId="43" fillId="0" borderId="149" xfId="45" applyFont="1" applyFill="1" applyBorder="1" applyAlignment="1" applyProtection="1">
      <alignment horizontal="left" indent="1"/>
      <protection/>
    </xf>
    <xf numFmtId="0" fontId="27" fillId="36" borderId="79" xfId="57" applyNumberFormat="1" applyFont="1" applyFill="1" applyBorder="1" applyAlignment="1">
      <alignment vertical="center"/>
      <protection/>
    </xf>
    <xf numFmtId="0" fontId="6" fillId="0" borderId="150" xfId="57" applyFont="1" applyFill="1" applyBorder="1">
      <alignment/>
      <protection/>
    </xf>
    <xf numFmtId="0" fontId="6" fillId="0" borderId="151" xfId="57" applyFont="1" applyFill="1" applyBorder="1">
      <alignment/>
      <protection/>
    </xf>
    <xf numFmtId="0" fontId="6" fillId="0" borderId="152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3" xfId="57" applyNumberFormat="1" applyFont="1" applyFill="1" applyBorder="1" applyAlignment="1">
      <alignment horizontal="center" vertical="center" wrapText="1"/>
      <protection/>
    </xf>
    <xf numFmtId="37" fontId="120" fillId="7" borderId="0" xfId="61" applyFont="1" applyFill="1" applyAlignment="1">
      <alignment horizontal="left" indent="1"/>
      <protection/>
    </xf>
    <xf numFmtId="37" fontId="121" fillId="7" borderId="0" xfId="61" applyFont="1" applyFill="1">
      <alignment/>
      <protection/>
    </xf>
    <xf numFmtId="0" fontId="40" fillId="4" borderId="154" xfId="58" applyFont="1" applyFill="1" applyBorder="1">
      <alignment/>
      <protection/>
    </xf>
    <xf numFmtId="0" fontId="41" fillId="4" borderId="155" xfId="45" applyFont="1" applyFill="1" applyBorder="1" applyAlignment="1" applyProtection="1">
      <alignment horizontal="left" indent="1"/>
      <protection/>
    </xf>
    <xf numFmtId="0" fontId="43" fillId="3" borderId="156" xfId="45" applyFont="1" applyFill="1" applyBorder="1" applyAlignment="1" applyProtection="1">
      <alignment horizontal="left" indent="1"/>
      <protection/>
    </xf>
    <xf numFmtId="0" fontId="122" fillId="0" borderId="0" xfId="56" applyFont="1" applyFill="1">
      <alignment/>
      <protection/>
    </xf>
    <xf numFmtId="0" fontId="123" fillId="0" borderId="0" xfId="56" applyFont="1" applyFill="1">
      <alignment/>
      <protection/>
    </xf>
    <xf numFmtId="0" fontId="124" fillId="0" borderId="0" xfId="56" applyFont="1" applyFill="1">
      <alignment/>
      <protection/>
    </xf>
    <xf numFmtId="0" fontId="125" fillId="0" borderId="0" xfId="56" applyFont="1" applyFill="1">
      <alignment/>
      <protection/>
    </xf>
    <xf numFmtId="0" fontId="126" fillId="0" borderId="0" xfId="45" applyFont="1" applyFill="1" applyAlignment="1" applyProtection="1">
      <alignment/>
      <protection/>
    </xf>
    <xf numFmtId="37" fontId="46" fillId="0" borderId="0" xfId="60" applyFont="1">
      <alignment/>
      <protection/>
    </xf>
    <xf numFmtId="10" fontId="14" fillId="38" borderId="109" xfId="57" applyNumberFormat="1" applyFont="1" applyFill="1" applyBorder="1" applyAlignment="1">
      <alignment horizontal="right"/>
      <protection/>
    </xf>
    <xf numFmtId="0" fontId="127" fillId="33" borderId="0" xfId="0" applyFont="1" applyFill="1" applyAlignment="1">
      <alignment vertical="center"/>
    </xf>
    <xf numFmtId="3" fontId="6" fillId="36" borderId="157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28" fillId="0" borderId="0" xfId="60" applyFont="1">
      <alignment/>
      <protection/>
    </xf>
    <xf numFmtId="10" fontId="27" fillId="36" borderId="148" xfId="57" applyNumberFormat="1" applyFont="1" applyFill="1" applyBorder="1" applyAlignment="1">
      <alignment horizontal="right" vertical="center"/>
      <protection/>
    </xf>
    <xf numFmtId="10" fontId="12" fillId="38" borderId="111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2" xfId="57" applyNumberFormat="1" applyFont="1" applyFill="1" applyBorder="1" applyAlignment="1">
      <alignment horizontal="right" vertical="center"/>
      <protection/>
    </xf>
    <xf numFmtId="3" fontId="27" fillId="36" borderId="158" xfId="57" applyNumberFormat="1" applyFont="1" applyFill="1" applyBorder="1" applyAlignment="1">
      <alignment vertical="center"/>
      <protection/>
    </xf>
    <xf numFmtId="3" fontId="12" fillId="38" borderId="159" xfId="57" applyNumberFormat="1" applyFont="1" applyFill="1" applyBorder="1" applyAlignment="1">
      <alignment vertical="center"/>
      <protection/>
    </xf>
    <xf numFmtId="3" fontId="3" fillId="0" borderId="146" xfId="57" applyNumberFormat="1" applyFont="1" applyFill="1" applyBorder="1">
      <alignment/>
      <protection/>
    </xf>
    <xf numFmtId="3" fontId="3" fillId="0" borderId="160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29" fillId="0" borderId="0" xfId="60" applyFont="1">
      <alignment/>
      <protection/>
    </xf>
    <xf numFmtId="37" fontId="13" fillId="35" borderId="100" xfId="60" applyFont="1" applyFill="1" applyBorder="1" applyAlignment="1" applyProtection="1">
      <alignment horizontal="center"/>
      <protection/>
    </xf>
    <xf numFmtId="37" fontId="3" fillId="0" borderId="121" xfId="60" applyFont="1" applyFill="1" applyBorder="1" applyProtection="1">
      <alignment/>
      <protection/>
    </xf>
    <xf numFmtId="37" fontId="3" fillId="0" borderId="161" xfId="60" applyFont="1" applyFill="1" applyBorder="1" applyProtection="1">
      <alignment/>
      <protection/>
    </xf>
    <xf numFmtId="3" fontId="3" fillId="0" borderId="121" xfId="60" applyNumberFormat="1" applyFont="1" applyFill="1" applyBorder="1" applyAlignment="1">
      <alignment horizontal="right"/>
      <protection/>
    </xf>
    <xf numFmtId="3" fontId="3" fillId="0" borderId="162" xfId="60" applyNumberFormat="1" applyFont="1" applyFill="1" applyBorder="1" applyAlignment="1">
      <alignment horizontal="right"/>
      <protection/>
    </xf>
    <xf numFmtId="2" fontId="6" fillId="0" borderId="162" xfId="60" applyNumberFormat="1" applyFont="1" applyFill="1" applyBorder="1" applyAlignment="1" applyProtection="1">
      <alignment horizontal="right" indent="1"/>
      <protection/>
    </xf>
    <xf numFmtId="2" fontId="6" fillId="0" borderId="121" xfId="60" applyNumberFormat="1" applyFont="1" applyFill="1" applyBorder="1" applyAlignment="1" applyProtection="1">
      <alignment horizontal="right" indent="1"/>
      <protection/>
    </xf>
    <xf numFmtId="2" fontId="6" fillId="0" borderId="163" xfId="60" applyNumberFormat="1" applyFont="1" applyFill="1" applyBorder="1" applyAlignment="1" applyProtection="1">
      <alignment horizontal="center"/>
      <protection/>
    </xf>
    <xf numFmtId="37" fontId="130" fillId="0" borderId="0" xfId="60" applyFont="1">
      <alignment/>
      <protection/>
    </xf>
    <xf numFmtId="165" fontId="27" fillId="36" borderId="148" xfId="57" applyNumberFormat="1" applyFont="1" applyFill="1" applyBorder="1" applyAlignment="1">
      <alignment vertical="center"/>
      <protection/>
    </xf>
    <xf numFmtId="10" fontId="12" fillId="38" borderId="111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2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7" fillId="37" borderId="139" xfId="57" applyNumberFormat="1" applyFont="1" applyFill="1" applyBorder="1" applyAlignment="1">
      <alignment vertical="center"/>
      <protection/>
    </xf>
    <xf numFmtId="3" fontId="27" fillId="37" borderId="0" xfId="57" applyNumberFormat="1" applyFont="1" applyFill="1" applyBorder="1" applyAlignment="1">
      <alignment vertical="center"/>
      <protection/>
    </xf>
    <xf numFmtId="3" fontId="27" fillId="37" borderId="138" xfId="57" applyNumberFormat="1" applyFont="1" applyFill="1" applyBorder="1" applyAlignment="1">
      <alignment vertical="center"/>
      <protection/>
    </xf>
    <xf numFmtId="165" fontId="27" fillId="37" borderId="140" xfId="57" applyNumberFormat="1" applyFont="1" applyFill="1" applyBorder="1" applyAlignment="1">
      <alignment vertical="center"/>
      <protection/>
    </xf>
    <xf numFmtId="10" fontId="27" fillId="37" borderId="121" xfId="57" applyNumberFormat="1" applyFont="1" applyFill="1" applyBorder="1" applyAlignment="1">
      <alignment horizontal="right" vertical="center"/>
      <protection/>
    </xf>
    <xf numFmtId="3" fontId="12" fillId="0" borderId="164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6" fillId="36" borderId="165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66" xfId="60" applyNumberFormat="1" applyFont="1" applyFill="1" applyBorder="1">
      <alignment/>
      <protection/>
    </xf>
    <xf numFmtId="3" fontId="3" fillId="0" borderId="166" xfId="60" applyNumberFormat="1" applyFont="1" applyFill="1" applyBorder="1" applyAlignment="1">
      <alignment horizontal="right"/>
      <protection/>
    </xf>
    <xf numFmtId="37" fontId="3" fillId="0" borderId="157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66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45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1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07" xfId="64" applyNumberFormat="1" applyFont="1" applyBorder="1">
      <alignment/>
      <protection/>
    </xf>
    <xf numFmtId="10" fontId="3" fillId="0" borderId="107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08" xfId="64" applyNumberFormat="1" applyFont="1" applyBorder="1">
      <alignment/>
      <protection/>
    </xf>
    <xf numFmtId="10" fontId="3" fillId="0" borderId="106" xfId="64" applyNumberFormat="1" applyFont="1" applyBorder="1">
      <alignment/>
      <protection/>
    </xf>
    <xf numFmtId="37" fontId="131" fillId="40" borderId="167" xfId="46" applyNumberFormat="1" applyFont="1" applyFill="1" applyBorder="1" applyAlignment="1">
      <alignment/>
    </xf>
    <xf numFmtId="0" fontId="42" fillId="0" borderId="146" xfId="56" applyFont="1" applyFill="1" applyBorder="1">
      <alignment/>
      <protection/>
    </xf>
    <xf numFmtId="0" fontId="42" fillId="0" borderId="168" xfId="56" applyFont="1" applyFill="1" applyBorder="1">
      <alignment/>
      <protection/>
    </xf>
    <xf numFmtId="3" fontId="3" fillId="0" borderId="169" xfId="57" applyNumberFormat="1" applyFont="1" applyFill="1" applyBorder="1">
      <alignment/>
      <protection/>
    </xf>
    <xf numFmtId="37" fontId="45" fillId="40" borderId="170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1" xfId="60" applyFont="1" applyFill="1" applyBorder="1" applyAlignment="1" applyProtection="1">
      <alignment horizontal="center"/>
      <protection/>
    </xf>
    <xf numFmtId="0" fontId="3" fillId="0" borderId="172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07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08" xfId="63" applyNumberFormat="1" applyFont="1" applyBorder="1" applyAlignment="1">
      <alignment horizontal="right"/>
      <protection/>
    </xf>
    <xf numFmtId="2" fontId="3" fillId="0" borderId="108" xfId="63" applyNumberFormat="1" applyFont="1" applyBorder="1">
      <alignment/>
      <protection/>
    </xf>
    <xf numFmtId="10" fontId="26" fillId="36" borderId="173" xfId="57" applyNumberFormat="1" applyFont="1" applyFill="1" applyBorder="1" applyAlignment="1">
      <alignment horizontal="right" vertical="center"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4" xfId="64" applyNumberFormat="1" applyFont="1" applyBorder="1">
      <alignment/>
      <protection/>
    </xf>
    <xf numFmtId="10" fontId="3" fillId="0" borderId="174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75" xfId="64" applyNumberFormat="1" applyFont="1" applyBorder="1">
      <alignment/>
      <protection/>
    </xf>
    <xf numFmtId="10" fontId="3" fillId="0" borderId="149" xfId="64" applyNumberFormat="1" applyFont="1" applyBorder="1">
      <alignment/>
      <protection/>
    </xf>
    <xf numFmtId="37" fontId="32" fillId="40" borderId="170" xfId="46" applyNumberFormat="1" applyFont="1" applyFill="1" applyBorder="1" applyAlignment="1">
      <alignment/>
    </xf>
    <xf numFmtId="37" fontId="32" fillId="40" borderId="167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2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49" fontId="23" fillId="0" borderId="0" xfId="63" applyNumberFormat="1" applyFont="1">
      <alignment/>
      <protection/>
    </xf>
    <xf numFmtId="49" fontId="3" fillId="0" borderId="0" xfId="63" applyNumberFormat="1" applyFont="1">
      <alignment/>
      <protection/>
    </xf>
    <xf numFmtId="49" fontId="14" fillId="0" borderId="0" xfId="63" applyNumberFormat="1" applyFont="1" applyAlignment="1">
      <alignment horizontal="center" vertical="center" wrapText="1"/>
      <protection/>
    </xf>
    <xf numFmtId="37" fontId="132" fillId="0" borderId="0" xfId="60" applyFont="1" applyFill="1" applyBorder="1" applyAlignment="1" applyProtection="1">
      <alignment horizontal="left"/>
      <protection/>
    </xf>
    <xf numFmtId="37" fontId="133" fillId="0" borderId="0" xfId="60" applyFont="1" applyFill="1" applyBorder="1" applyAlignment="1" applyProtection="1">
      <alignment horizontal="left"/>
      <protection/>
    </xf>
    <xf numFmtId="37" fontId="132" fillId="0" borderId="25" xfId="60" applyFont="1" applyFill="1" applyBorder="1" applyAlignment="1" applyProtection="1">
      <alignment horizontal="left"/>
      <protection/>
    </xf>
    <xf numFmtId="37" fontId="132" fillId="0" borderId="0" xfId="60" applyFont="1" applyFill="1" applyBorder="1" applyAlignment="1" applyProtection="1">
      <alignment horizontal="left" vertical="center"/>
      <protection/>
    </xf>
    <xf numFmtId="37" fontId="134" fillId="0" borderId="18" xfId="60" applyFont="1" applyFill="1" applyBorder="1" applyAlignment="1" applyProtection="1">
      <alignment vertical="center"/>
      <protection/>
    </xf>
    <xf numFmtId="0" fontId="38" fillId="39" borderId="176" xfId="56" applyFont="1" applyFill="1" applyBorder="1" applyAlignment="1">
      <alignment horizontal="center"/>
      <protection/>
    </xf>
    <xf numFmtId="0" fontId="38" fillId="39" borderId="177" xfId="56" applyFont="1" applyFill="1" applyBorder="1" applyAlignment="1">
      <alignment horizontal="center"/>
      <protection/>
    </xf>
    <xf numFmtId="0" fontId="135" fillId="39" borderId="18" xfId="56" applyFont="1" applyFill="1" applyBorder="1" applyAlignment="1">
      <alignment horizontal="center"/>
      <protection/>
    </xf>
    <xf numFmtId="0" fontId="135" fillId="39" borderId="17" xfId="56" applyFont="1" applyFill="1" applyBorder="1" applyAlignment="1">
      <alignment horizontal="center"/>
      <protection/>
    </xf>
    <xf numFmtId="0" fontId="39" fillId="39" borderId="18" xfId="56" applyFont="1" applyFill="1" applyBorder="1" applyAlignment="1">
      <alignment horizontal="center"/>
      <protection/>
    </xf>
    <xf numFmtId="0" fontId="39" fillId="39" borderId="17" xfId="56" applyFont="1" applyFill="1" applyBorder="1" applyAlignment="1">
      <alignment horizontal="center"/>
      <protection/>
    </xf>
    <xf numFmtId="37" fontId="136" fillId="37" borderId="178" xfId="45" applyNumberFormat="1" applyFont="1" applyFill="1" applyBorder="1" applyAlignment="1" applyProtection="1">
      <alignment horizontal="center"/>
      <protection/>
    </xf>
    <xf numFmtId="37" fontId="136" fillId="37" borderId="179" xfId="45" applyNumberFormat="1" applyFont="1" applyFill="1" applyBorder="1" applyAlignment="1" applyProtection="1">
      <alignment horizontal="center"/>
      <protection/>
    </xf>
    <xf numFmtId="37" fontId="16" fillId="35" borderId="36" xfId="60" applyFont="1" applyFill="1" applyBorder="1" applyAlignment="1">
      <alignment horizontal="center" vertical="center"/>
      <protection/>
    </xf>
    <xf numFmtId="37" fontId="16" fillId="35" borderId="157" xfId="60" applyFont="1" applyFill="1" applyBorder="1" applyAlignment="1">
      <alignment horizontal="center" vertical="center"/>
      <protection/>
    </xf>
    <xf numFmtId="37" fontId="16" fillId="35" borderId="18" xfId="60" applyFont="1" applyFill="1" applyBorder="1" applyAlignment="1">
      <alignment horizontal="center" vertical="center"/>
      <protection/>
    </xf>
    <xf numFmtId="37" fontId="16" fillId="35" borderId="0" xfId="60" applyFont="1" applyFill="1" applyBorder="1" applyAlignment="1">
      <alignment horizontal="center" vertical="center"/>
      <protection/>
    </xf>
    <xf numFmtId="37" fontId="16" fillId="35" borderId="36" xfId="60" applyFont="1" applyFill="1" applyBorder="1" applyAlignment="1" applyProtection="1">
      <alignment horizontal="center" vertical="center"/>
      <protection/>
    </xf>
    <xf numFmtId="37" fontId="16" fillId="35" borderId="157" xfId="60" applyFont="1" applyFill="1" applyBorder="1" applyAlignment="1" applyProtection="1">
      <alignment horizontal="center" vertical="center"/>
      <protection/>
    </xf>
    <xf numFmtId="37" fontId="16" fillId="35" borderId="35" xfId="60" applyFont="1" applyFill="1" applyBorder="1" applyAlignment="1" applyProtection="1">
      <alignment horizontal="center" vertical="center"/>
      <protection/>
    </xf>
    <xf numFmtId="37" fontId="21" fillId="40" borderId="0" xfId="45" applyNumberFormat="1" applyFont="1" applyFill="1" applyBorder="1" applyAlignment="1" applyProtection="1">
      <alignment horizontal="center"/>
      <protection/>
    </xf>
    <xf numFmtId="37" fontId="16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7" fillId="35" borderId="145" xfId="60" applyFont="1" applyFill="1" applyBorder="1" applyAlignment="1">
      <alignment horizontal="center" vertical="center"/>
      <protection/>
    </xf>
    <xf numFmtId="0" fontId="15" fillId="0" borderId="163" xfId="55" applyFont="1" applyBorder="1" applyAlignment="1">
      <alignment horizontal="center" vertical="center"/>
      <protection/>
    </xf>
    <xf numFmtId="37" fontId="19" fillId="35" borderId="36" xfId="60" applyFont="1" applyFill="1" applyBorder="1" applyAlignment="1">
      <alignment horizontal="center" vertical="center"/>
      <protection/>
    </xf>
    <xf numFmtId="37" fontId="19" fillId="35" borderId="157" xfId="60" applyFont="1" applyFill="1" applyBorder="1" applyAlignment="1">
      <alignment horizontal="center" vertical="center"/>
      <protection/>
    </xf>
    <xf numFmtId="37" fontId="19" fillId="35" borderId="35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37" fontId="134" fillId="0" borderId="18" xfId="60" applyFont="1" applyFill="1" applyBorder="1" applyAlignment="1" applyProtection="1">
      <alignment horizontal="center" vertical="center"/>
      <protection/>
    </xf>
    <xf numFmtId="37" fontId="137" fillId="0" borderId="18" xfId="60" applyFont="1" applyBorder="1">
      <alignment/>
      <protection/>
    </xf>
    <xf numFmtId="37" fontId="137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66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6" fillId="35" borderId="35" xfId="60" applyFont="1" applyFill="1" applyBorder="1" applyAlignment="1">
      <alignment horizontal="center" vertical="center"/>
      <protection/>
    </xf>
    <xf numFmtId="37" fontId="16" fillId="35" borderId="17" xfId="60" applyFont="1" applyFill="1" applyBorder="1" applyAlignment="1">
      <alignment horizontal="center" vertical="center"/>
      <protection/>
    </xf>
    <xf numFmtId="49" fontId="5" fillId="35" borderId="180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1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3" fillId="35" borderId="170" xfId="63" applyNumberFormat="1" applyFont="1" applyFill="1" applyBorder="1" applyAlignment="1">
      <alignment horizontal="center" vertical="center" wrapText="1"/>
      <protection/>
    </xf>
    <xf numFmtId="49" fontId="13" fillId="35" borderId="182" xfId="63" applyNumberFormat="1" applyFont="1" applyFill="1" applyBorder="1" applyAlignment="1">
      <alignment horizontal="center" vertical="center" wrapText="1"/>
      <protection/>
    </xf>
    <xf numFmtId="49" fontId="13" fillId="35" borderId="183" xfId="63" applyNumberFormat="1" applyFont="1" applyFill="1" applyBorder="1" applyAlignment="1">
      <alignment horizontal="center" vertical="center" wrapText="1"/>
      <protection/>
    </xf>
    <xf numFmtId="37" fontId="25" fillId="40" borderId="170" xfId="45" applyNumberFormat="1" applyFont="1" applyFill="1" applyBorder="1" applyAlignment="1" applyProtection="1">
      <alignment horizontal="center"/>
      <protection/>
    </xf>
    <xf numFmtId="37" fontId="25" fillId="40" borderId="182" xfId="45" applyNumberFormat="1" applyFont="1" applyFill="1" applyBorder="1" applyAlignment="1" applyProtection="1">
      <alignment horizontal="center"/>
      <protection/>
    </xf>
    <xf numFmtId="37" fontId="25" fillId="40" borderId="167" xfId="45" applyNumberFormat="1" applyFont="1" applyFill="1" applyBorder="1" applyAlignment="1" applyProtection="1">
      <alignment horizontal="center"/>
      <protection/>
    </xf>
    <xf numFmtId="0" fontId="5" fillId="35" borderId="170" xfId="63" applyFont="1" applyFill="1" applyBorder="1" applyAlignment="1">
      <alignment horizontal="center"/>
      <protection/>
    </xf>
    <xf numFmtId="0" fontId="5" fillId="35" borderId="182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4" xfId="63" applyFont="1" applyFill="1" applyBorder="1" applyAlignment="1">
      <alignment horizontal="center"/>
      <protection/>
    </xf>
    <xf numFmtId="0" fontId="5" fillId="35" borderId="167" xfId="63" applyFont="1" applyFill="1" applyBorder="1" applyAlignment="1">
      <alignment horizontal="center"/>
      <protection/>
    </xf>
    <xf numFmtId="0" fontId="19" fillId="35" borderId="185" xfId="63" applyFont="1" applyFill="1" applyBorder="1" applyAlignment="1">
      <alignment horizontal="center" vertical="center"/>
      <protection/>
    </xf>
    <xf numFmtId="0" fontId="19" fillId="35" borderId="25" xfId="63" applyFont="1" applyFill="1" applyBorder="1" applyAlignment="1">
      <alignment horizontal="center" vertical="center"/>
      <protection/>
    </xf>
    <xf numFmtId="0" fontId="19" fillId="35" borderId="184" xfId="63" applyFont="1" applyFill="1" applyBorder="1" applyAlignment="1">
      <alignment horizontal="center" vertical="center"/>
      <protection/>
    </xf>
    <xf numFmtId="0" fontId="16" fillId="35" borderId="40" xfId="63" applyFont="1" applyFill="1" applyBorder="1" applyAlignment="1">
      <alignment horizontal="center" vertical="center"/>
      <protection/>
    </xf>
    <xf numFmtId="0" fontId="16" fillId="35" borderId="20" xfId="63" applyFont="1" applyFill="1" applyBorder="1" applyAlignment="1">
      <alignment horizontal="center" vertical="center"/>
      <protection/>
    </xf>
    <xf numFmtId="0" fontId="16" fillId="35" borderId="186" xfId="63" applyFont="1" applyFill="1" applyBorder="1" applyAlignment="1">
      <alignment horizontal="center" vertical="center"/>
      <protection/>
    </xf>
    <xf numFmtId="0" fontId="13" fillId="35" borderId="182" xfId="63" applyNumberFormat="1" applyFont="1" applyFill="1" applyBorder="1" applyAlignment="1">
      <alignment horizontal="center" vertical="center" wrapText="1"/>
      <protection/>
    </xf>
    <xf numFmtId="0" fontId="13" fillId="35" borderId="183" xfId="63" applyNumberFormat="1" applyFont="1" applyFill="1" applyBorder="1" applyAlignment="1">
      <alignment horizontal="center" vertical="center" wrapText="1"/>
      <protection/>
    </xf>
    <xf numFmtId="1" fontId="12" fillId="35" borderId="185" xfId="63" applyNumberFormat="1" applyFont="1" applyFill="1" applyBorder="1" applyAlignment="1">
      <alignment horizontal="center" vertical="center" wrapText="1"/>
      <protection/>
    </xf>
    <xf numFmtId="1" fontId="12" fillId="35" borderId="187" xfId="63" applyNumberFormat="1" applyFont="1" applyFill="1" applyBorder="1" applyAlignment="1">
      <alignment horizontal="center" vertical="center" wrapText="1"/>
      <protection/>
    </xf>
    <xf numFmtId="1" fontId="12" fillId="35" borderId="40" xfId="63" applyNumberFormat="1" applyFont="1" applyFill="1" applyBorder="1" applyAlignment="1">
      <alignment horizontal="center" vertical="center" wrapText="1"/>
      <protection/>
    </xf>
    <xf numFmtId="49" fontId="12" fillId="35" borderId="170" xfId="63" applyNumberFormat="1" applyFont="1" applyFill="1" applyBorder="1" applyAlignment="1">
      <alignment horizontal="center" vertical="center" wrapText="1"/>
      <protection/>
    </xf>
    <xf numFmtId="49" fontId="12" fillId="35" borderId="182" xfId="63" applyNumberFormat="1" applyFont="1" applyFill="1" applyBorder="1" applyAlignment="1">
      <alignment horizontal="center" vertical="center" wrapText="1"/>
      <protection/>
    </xf>
    <xf numFmtId="49" fontId="12" fillId="35" borderId="183" xfId="63" applyNumberFormat="1" applyFont="1" applyFill="1" applyBorder="1" applyAlignment="1">
      <alignment horizontal="center" vertical="center" wrapText="1"/>
      <protection/>
    </xf>
    <xf numFmtId="1" fontId="5" fillId="35" borderId="185" xfId="63" applyNumberFormat="1" applyFont="1" applyFill="1" applyBorder="1" applyAlignment="1">
      <alignment horizontal="center" vertical="center" wrapText="1"/>
      <protection/>
    </xf>
    <xf numFmtId="1" fontId="5" fillId="35" borderId="187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0" xfId="57" applyNumberFormat="1" applyFont="1" applyFill="1" applyBorder="1" applyAlignment="1">
      <alignment horizontal="center" vertical="center" wrapText="1"/>
      <protection/>
    </xf>
    <xf numFmtId="49" fontId="13" fillId="35" borderId="188" xfId="57" applyNumberFormat="1" applyFont="1" applyFill="1" applyBorder="1" applyAlignment="1">
      <alignment horizontal="center" vertical="center" wrapText="1"/>
      <protection/>
    </xf>
    <xf numFmtId="49" fontId="13" fillId="35" borderId="189" xfId="57" applyNumberFormat="1" applyFont="1" applyFill="1" applyBorder="1" applyAlignment="1">
      <alignment horizontal="center" vertical="center" wrapText="1"/>
      <protection/>
    </xf>
    <xf numFmtId="49" fontId="16" fillId="35" borderId="190" xfId="57" applyNumberFormat="1" applyFont="1" applyFill="1" applyBorder="1" applyAlignment="1">
      <alignment horizontal="center" vertical="center" wrapText="1"/>
      <protection/>
    </xf>
    <xf numFmtId="0" fontId="29" fillId="0" borderId="164" xfId="57" applyFont="1" applyBorder="1" applyAlignment="1">
      <alignment horizontal="center" vertical="center" wrapText="1"/>
      <protection/>
    </xf>
    <xf numFmtId="49" fontId="13" fillId="35" borderId="191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37" fontId="32" fillId="40" borderId="170" xfId="46" applyNumberFormat="1" applyFont="1" applyFill="1" applyBorder="1" applyAlignment="1">
      <alignment horizontal="center"/>
    </xf>
    <xf numFmtId="37" fontId="32" fillId="40" borderId="167" xfId="46" applyNumberFormat="1" applyFont="1" applyFill="1" applyBorder="1" applyAlignment="1">
      <alignment horizontal="center"/>
    </xf>
    <xf numFmtId="0" fontId="19" fillId="35" borderId="36" xfId="57" applyFont="1" applyFill="1" applyBorder="1" applyAlignment="1">
      <alignment horizontal="center" vertical="center"/>
      <protection/>
    </xf>
    <xf numFmtId="0" fontId="19" fillId="35" borderId="157" xfId="57" applyFont="1" applyFill="1" applyBorder="1" applyAlignment="1">
      <alignment horizontal="center" vertical="center"/>
      <protection/>
    </xf>
    <xf numFmtId="0" fontId="19" fillId="35" borderId="35" xfId="57" applyFont="1" applyFill="1" applyBorder="1" applyAlignment="1">
      <alignment horizontal="center" vertical="center"/>
      <protection/>
    </xf>
    <xf numFmtId="1" fontId="13" fillId="35" borderId="193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4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6" fillId="35" borderId="195" xfId="57" applyNumberFormat="1" applyFont="1" applyFill="1" applyBorder="1" applyAlignment="1">
      <alignment horizontal="center" vertical="center" wrapText="1"/>
      <protection/>
    </xf>
    <xf numFmtId="1" fontId="16" fillId="35" borderId="196" xfId="57" applyNumberFormat="1" applyFont="1" applyFill="1" applyBorder="1" applyAlignment="1">
      <alignment horizontal="center" vertical="center" wrapText="1"/>
      <protection/>
    </xf>
    <xf numFmtId="0" fontId="28" fillId="35" borderId="55" xfId="57" applyFont="1" applyFill="1" applyBorder="1" applyAlignment="1">
      <alignment horizontal="center" vertical="center" wrapText="1"/>
      <protection/>
    </xf>
    <xf numFmtId="49" fontId="16" fillId="35" borderId="54" xfId="57" applyNumberFormat="1" applyFont="1" applyFill="1" applyBorder="1" applyAlignment="1">
      <alignment horizontal="center" vertical="center" wrapText="1"/>
      <protection/>
    </xf>
    <xf numFmtId="49" fontId="16" fillId="35" borderId="52" xfId="57" applyNumberFormat="1" applyFont="1" applyFill="1" applyBorder="1" applyAlignment="1">
      <alignment horizontal="center" vertical="center" wrapText="1"/>
      <protection/>
    </xf>
    <xf numFmtId="49" fontId="16" fillId="35" borderId="197" xfId="57" applyNumberFormat="1" applyFont="1" applyFill="1" applyBorder="1" applyAlignment="1">
      <alignment horizontal="center" vertical="center" wrapText="1"/>
      <protection/>
    </xf>
    <xf numFmtId="49" fontId="13" fillId="35" borderId="198" xfId="57" applyNumberFormat="1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0" fontId="16" fillId="35" borderId="13" xfId="57" applyFont="1" applyFill="1" applyBorder="1" applyAlignment="1">
      <alignment horizontal="center" vertical="center"/>
      <protection/>
    </xf>
    <xf numFmtId="49" fontId="16" fillId="35" borderId="183" xfId="57" applyNumberFormat="1" applyFont="1" applyFill="1" applyBorder="1" applyAlignment="1">
      <alignment horizontal="center" vertical="center" wrapText="1"/>
      <protection/>
    </xf>
    <xf numFmtId="0" fontId="17" fillId="35" borderId="124" xfId="57" applyFont="1" applyFill="1" applyBorder="1" applyAlignment="1">
      <alignment horizontal="center"/>
      <protection/>
    </xf>
    <xf numFmtId="0" fontId="17" fillId="35" borderId="199" xfId="57" applyFont="1" applyFill="1" applyBorder="1" applyAlignment="1">
      <alignment horizontal="center"/>
      <protection/>
    </xf>
    <xf numFmtId="0" fontId="17" fillId="35" borderId="173" xfId="57" applyFont="1" applyFill="1" applyBorder="1" applyAlignment="1">
      <alignment horizontal="center"/>
      <protection/>
    </xf>
    <xf numFmtId="0" fontId="17" fillId="35" borderId="200" xfId="57" applyFont="1" applyFill="1" applyBorder="1" applyAlignment="1">
      <alignment horizontal="center"/>
      <protection/>
    </xf>
    <xf numFmtId="0" fontId="17" fillId="35" borderId="201" xfId="57" applyFont="1" applyFill="1" applyBorder="1" applyAlignment="1">
      <alignment horizontal="center"/>
      <protection/>
    </xf>
    <xf numFmtId="0" fontId="34" fillId="35" borderId="18" xfId="57" applyFont="1" applyFill="1" applyBorder="1" applyAlignment="1">
      <alignment horizontal="center" vertical="center"/>
      <protection/>
    </xf>
    <xf numFmtId="0" fontId="34" fillId="35" borderId="0" xfId="57" applyFont="1" applyFill="1" applyBorder="1" applyAlignment="1">
      <alignment horizontal="center" vertical="center"/>
      <protection/>
    </xf>
    <xf numFmtId="0" fontId="34" fillId="35" borderId="17" xfId="57" applyFont="1" applyFill="1" applyBorder="1" applyAlignment="1">
      <alignment horizontal="center" vertical="center"/>
      <protection/>
    </xf>
    <xf numFmtId="1" fontId="13" fillId="35" borderId="185" xfId="63" applyNumberFormat="1" applyFont="1" applyFill="1" applyBorder="1" applyAlignment="1">
      <alignment horizontal="center" vertical="center" wrapText="1"/>
      <protection/>
    </xf>
    <xf numFmtId="1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4" fillId="35" borderId="23" xfId="64" applyFont="1" applyFill="1" applyBorder="1" applyAlignment="1">
      <alignment horizontal="center" vertical="center"/>
      <protection/>
    </xf>
    <xf numFmtId="0" fontId="34" fillId="35" borderId="20" xfId="64" applyFont="1" applyFill="1" applyBorder="1" applyAlignment="1">
      <alignment horizontal="center" vertical="center"/>
      <protection/>
    </xf>
    <xf numFmtId="0" fontId="34" fillId="35" borderId="22" xfId="64" applyFont="1" applyFill="1" applyBorder="1" applyAlignment="1">
      <alignment horizontal="center" vertical="center"/>
      <protection/>
    </xf>
    <xf numFmtId="0" fontId="12" fillId="35" borderId="170" xfId="63" applyFont="1" applyFill="1" applyBorder="1" applyAlignment="1">
      <alignment horizontal="center"/>
      <protection/>
    </xf>
    <xf numFmtId="0" fontId="12" fillId="35" borderId="182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4" xfId="63" applyFont="1" applyFill="1" applyBorder="1" applyAlignment="1">
      <alignment horizontal="center"/>
      <protection/>
    </xf>
    <xf numFmtId="0" fontId="12" fillId="35" borderId="167" xfId="63" applyFont="1" applyFill="1" applyBorder="1" applyAlignment="1">
      <alignment horizontal="center"/>
      <protection/>
    </xf>
    <xf numFmtId="0" fontId="34" fillId="35" borderId="36" xfId="64" applyFont="1" applyFill="1" applyBorder="1" applyAlignment="1">
      <alignment horizontal="center" vertical="center"/>
      <protection/>
    </xf>
    <xf numFmtId="0" fontId="34" fillId="35" borderId="157" xfId="64" applyFont="1" applyFill="1" applyBorder="1" applyAlignment="1">
      <alignment horizontal="center" vertical="center"/>
      <protection/>
    </xf>
    <xf numFmtId="0" fontId="34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5" fillId="40" borderId="170" xfId="45" applyNumberFormat="1" applyFont="1" applyFill="1" applyBorder="1" applyAlignment="1" applyProtection="1">
      <alignment horizontal="center"/>
      <protection/>
    </xf>
    <xf numFmtId="37" fontId="35" fillId="40" borderId="182" xfId="45" applyNumberFormat="1" applyFont="1" applyFill="1" applyBorder="1" applyAlignment="1" applyProtection="1">
      <alignment horizontal="center"/>
      <protection/>
    </xf>
    <xf numFmtId="37" fontId="35" fillId="40" borderId="167" xfId="45" applyNumberFormat="1" applyFont="1" applyFill="1" applyBorder="1" applyAlignment="1" applyProtection="1">
      <alignment horizontal="center"/>
      <protection/>
    </xf>
    <xf numFmtId="0" fontId="13" fillId="35" borderId="170" xfId="63" applyFont="1" applyFill="1" applyBorder="1" applyAlignment="1">
      <alignment horizontal="center" vertical="center"/>
      <protection/>
    </xf>
    <xf numFmtId="0" fontId="13" fillId="35" borderId="182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4" xfId="63" applyFont="1" applyFill="1" applyBorder="1" applyAlignment="1">
      <alignment horizontal="center" vertical="center"/>
      <protection/>
    </xf>
    <xf numFmtId="0" fontId="13" fillId="35" borderId="167" xfId="63" applyFont="1" applyFill="1" applyBorder="1" applyAlignment="1">
      <alignment horizontal="center" vertical="center"/>
      <protection/>
    </xf>
    <xf numFmtId="49" fontId="13" fillId="35" borderId="172" xfId="57" applyNumberFormat="1" applyFont="1" applyFill="1" applyBorder="1" applyAlignment="1">
      <alignment horizontal="center" vertical="center" wrapText="1"/>
      <protection/>
    </xf>
    <xf numFmtId="49" fontId="13" fillId="35" borderId="151" xfId="57" applyNumberFormat="1" applyFont="1" applyFill="1" applyBorder="1" applyAlignment="1">
      <alignment horizontal="center" vertical="center" wrapText="1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6" fillId="35" borderId="203" xfId="57" applyNumberFormat="1" applyFont="1" applyFill="1" applyBorder="1" applyAlignment="1">
      <alignment horizontal="center" vertical="center" wrapText="1"/>
      <protection/>
    </xf>
    <xf numFmtId="0" fontId="29" fillId="0" borderId="204" xfId="57" applyFont="1" applyBorder="1" applyAlignment="1">
      <alignment horizontal="center" vertical="center" wrapText="1"/>
      <protection/>
    </xf>
    <xf numFmtId="0" fontId="34" fillId="35" borderId="36" xfId="57" applyFont="1" applyFill="1" applyBorder="1" applyAlignment="1">
      <alignment horizontal="center" vertical="center"/>
      <protection/>
    </xf>
    <xf numFmtId="0" fontId="34" fillId="35" borderId="157" xfId="57" applyFont="1" applyFill="1" applyBorder="1" applyAlignment="1">
      <alignment horizontal="center" vertical="center"/>
      <protection/>
    </xf>
    <xf numFmtId="0" fontId="34" fillId="35" borderId="35" xfId="57" applyFont="1" applyFill="1" applyBorder="1" applyAlignment="1">
      <alignment horizontal="center" vertical="center"/>
      <protection/>
    </xf>
    <xf numFmtId="1" fontId="12" fillId="35" borderId="113" xfId="57" applyNumberFormat="1" applyFont="1" applyFill="1" applyBorder="1" applyAlignment="1">
      <alignment horizontal="center" vertical="center" wrapText="1"/>
      <protection/>
    </xf>
    <xf numFmtId="1" fontId="12" fillId="35" borderId="140" xfId="57" applyNumberFormat="1" applyFont="1" applyFill="1" applyBorder="1" applyAlignment="1">
      <alignment horizontal="center" vertical="center" wrapText="1"/>
      <protection/>
    </xf>
    <xf numFmtId="0" fontId="6" fillId="35" borderId="175" xfId="57" applyFont="1" applyFill="1" applyBorder="1" applyAlignment="1">
      <alignment horizontal="center" vertical="center" wrapText="1"/>
      <protection/>
    </xf>
    <xf numFmtId="49" fontId="13" fillId="35" borderId="112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1" fontId="13" fillId="35" borderId="109" xfId="57" applyNumberFormat="1" applyFont="1" applyFill="1" applyBorder="1" applyAlignment="1">
      <alignment horizontal="center" vertical="center" wrapText="1"/>
      <protection/>
    </xf>
    <xf numFmtId="1" fontId="13" fillId="35" borderId="121" xfId="57" applyNumberFormat="1" applyFont="1" applyFill="1" applyBorder="1" applyAlignment="1">
      <alignment horizontal="center" vertical="center" wrapText="1"/>
      <protection/>
    </xf>
    <xf numFmtId="0" fontId="14" fillId="35" borderId="149" xfId="57" applyFont="1" applyFill="1" applyBorder="1" applyAlignment="1">
      <alignment horizontal="center" vertical="center" wrapText="1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16" fillId="35" borderId="0" xfId="57" applyFont="1" applyFill="1" applyBorder="1" applyAlignment="1">
      <alignment horizontal="center" vertical="center"/>
      <protection/>
    </xf>
    <xf numFmtId="0" fontId="16" fillId="35" borderId="17" xfId="57" applyFont="1" applyFill="1" applyBorder="1" applyAlignment="1">
      <alignment horizontal="center" vertical="center"/>
      <protection/>
    </xf>
    <xf numFmtId="1" fontId="13" fillId="35" borderId="44" xfId="57" applyNumberFormat="1" applyFont="1" applyFill="1" applyBorder="1" applyAlignment="1">
      <alignment horizontal="center" vertical="center" wrapText="1"/>
      <protection/>
    </xf>
    <xf numFmtId="1" fontId="13" fillId="35" borderId="148" xfId="57" applyNumberFormat="1" applyFont="1" applyFill="1" applyBorder="1" applyAlignment="1">
      <alignment horizontal="center" vertical="center" wrapText="1"/>
      <protection/>
    </xf>
    <xf numFmtId="0" fontId="14" fillId="35" borderId="57" xfId="57" applyFont="1" applyFill="1" applyBorder="1" applyAlignment="1">
      <alignment horizontal="center" vertical="center" wrapText="1"/>
      <protection/>
    </xf>
    <xf numFmtId="0" fontId="13" fillId="35" borderId="124" xfId="57" applyFont="1" applyFill="1" applyBorder="1" applyAlignment="1">
      <alignment horizontal="center"/>
      <protection/>
    </xf>
    <xf numFmtId="0" fontId="13" fillId="35" borderId="199" xfId="57" applyFont="1" applyFill="1" applyBorder="1" applyAlignment="1">
      <alignment horizontal="center"/>
      <protection/>
    </xf>
    <xf numFmtId="0" fontId="13" fillId="35" borderId="173" xfId="57" applyFont="1" applyFill="1" applyBorder="1" applyAlignment="1">
      <alignment horizontal="center"/>
      <protection/>
    </xf>
    <xf numFmtId="0" fontId="13" fillId="35" borderId="125" xfId="57" applyFont="1" applyFill="1" applyBorder="1" applyAlignment="1">
      <alignment horizontal="center"/>
      <protection/>
    </xf>
    <xf numFmtId="0" fontId="13" fillId="35" borderId="200" xfId="57" applyFont="1" applyFill="1" applyBorder="1" applyAlignment="1">
      <alignment horizont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48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7" fillId="35" borderId="193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4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6" fillId="35" borderId="206" xfId="57" applyNumberFormat="1" applyFont="1" applyFill="1" applyBorder="1" applyAlignment="1">
      <alignment horizontal="center" vertical="center" wrapText="1"/>
      <protection/>
    </xf>
    <xf numFmtId="1" fontId="16" fillId="35" borderId="193" xfId="57" applyNumberFormat="1" applyFont="1" applyFill="1" applyBorder="1" applyAlignment="1">
      <alignment horizontal="center" vertical="center" wrapText="1"/>
      <protection/>
    </xf>
    <xf numFmtId="0" fontId="28" fillId="35" borderId="70" xfId="57" applyFont="1" applyFill="1" applyBorder="1" applyAlignment="1">
      <alignment vertical="center"/>
      <protection/>
    </xf>
    <xf numFmtId="0" fontId="28" fillId="35" borderId="194" xfId="57" applyFont="1" applyFill="1" applyBorder="1" applyAlignment="1">
      <alignment vertical="center"/>
      <protection/>
    </xf>
    <xf numFmtId="0" fontId="28" fillId="35" borderId="62" xfId="57" applyFont="1" applyFill="1" applyBorder="1" applyAlignment="1">
      <alignment vertical="center"/>
      <protection/>
    </xf>
    <xf numFmtId="49" fontId="16" fillId="35" borderId="112" xfId="57" applyNumberFormat="1" applyFont="1" applyFill="1" applyBorder="1" applyAlignment="1">
      <alignment horizontal="center" vertical="center" wrapText="1"/>
      <protection/>
    </xf>
    <xf numFmtId="49" fontId="16" fillId="35" borderId="205" xfId="57" applyNumberFormat="1" applyFont="1" applyFill="1" applyBorder="1" applyAlignment="1">
      <alignment horizontal="center" vertical="center" wrapText="1"/>
      <protection/>
    </xf>
    <xf numFmtId="37" fontId="45" fillId="40" borderId="170" xfId="46" applyNumberFormat="1" applyFont="1" applyFill="1" applyBorder="1" applyAlignment="1">
      <alignment horizontal="center"/>
    </xf>
    <xf numFmtId="37" fontId="45" fillId="40" borderId="167" xfId="46" applyNumberFormat="1" applyFont="1" applyFill="1" applyBorder="1" applyAlignment="1">
      <alignment horizontal="center"/>
    </xf>
    <xf numFmtId="49" fontId="16" fillId="35" borderId="170" xfId="57" applyNumberFormat="1" applyFont="1" applyFill="1" applyBorder="1" applyAlignment="1">
      <alignment horizontal="center" vertical="center" wrapText="1"/>
      <protection/>
    </xf>
    <xf numFmtId="49" fontId="16" fillId="35" borderId="182" xfId="57" applyNumberFormat="1" applyFont="1" applyFill="1" applyBorder="1" applyAlignment="1">
      <alignment horizontal="center" vertical="center" wrapText="1"/>
      <protection/>
    </xf>
    <xf numFmtId="49" fontId="16" fillId="35" borderId="167" xfId="57" applyNumberFormat="1" applyFont="1" applyFill="1" applyBorder="1" applyAlignment="1">
      <alignment horizontal="center" vertical="center" wrapText="1"/>
      <protection/>
    </xf>
    <xf numFmtId="49" fontId="16" fillId="35" borderId="207" xfId="57" applyNumberFormat="1" applyFont="1" applyFill="1" applyBorder="1" applyAlignment="1">
      <alignment horizontal="center" vertical="center" wrapText="1"/>
      <protection/>
    </xf>
    <xf numFmtId="1" fontId="16" fillId="35" borderId="208" xfId="57" applyNumberFormat="1" applyFont="1" applyFill="1" applyBorder="1" applyAlignment="1">
      <alignment horizontal="center" vertical="center" wrapText="1"/>
      <protection/>
    </xf>
    <xf numFmtId="1" fontId="16" fillId="35" borderId="141" xfId="57" applyNumberFormat="1" applyFont="1" applyFill="1" applyBorder="1" applyAlignment="1">
      <alignment horizontal="center" vertical="center" wrapText="1"/>
      <protection/>
    </xf>
    <xf numFmtId="1" fontId="16" fillId="35" borderId="209" xfId="57" applyNumberFormat="1" applyFont="1" applyFill="1" applyBorder="1" applyAlignment="1">
      <alignment horizontal="center" vertical="center" wrapText="1"/>
      <protection/>
    </xf>
    <xf numFmtId="0" fontId="17" fillId="35" borderId="210" xfId="57" applyFont="1" applyFill="1" applyBorder="1" applyAlignment="1">
      <alignment horizontal="center"/>
      <protection/>
    </xf>
    <xf numFmtId="0" fontId="17" fillId="35" borderId="123" xfId="57" applyFont="1" applyFill="1" applyBorder="1" applyAlignment="1">
      <alignment horizontal="center"/>
      <protection/>
    </xf>
    <xf numFmtId="0" fontId="17" fillId="35" borderId="211" xfId="57" applyFont="1" applyFill="1" applyBorder="1" applyAlignment="1">
      <alignment horizontal="center"/>
      <protection/>
    </xf>
    <xf numFmtId="0" fontId="17" fillId="35" borderId="212" xfId="57" applyFont="1" applyFill="1" applyBorder="1" applyAlignment="1">
      <alignment horizontal="center"/>
      <protection/>
    </xf>
    <xf numFmtId="1" fontId="16" fillId="35" borderId="213" xfId="57" applyNumberFormat="1" applyFont="1" applyFill="1" applyBorder="1" applyAlignment="1">
      <alignment horizontal="center" vertical="center" wrapText="1"/>
      <protection/>
    </xf>
    <xf numFmtId="1" fontId="16" fillId="35" borderId="214" xfId="57" applyNumberFormat="1" applyFont="1" applyFill="1" applyBorder="1" applyAlignment="1">
      <alignment horizontal="center" vertical="center" wrapText="1"/>
      <protection/>
    </xf>
    <xf numFmtId="49" fontId="16" fillId="35" borderId="164" xfId="57" applyNumberFormat="1" applyFont="1" applyFill="1" applyBorder="1" applyAlignment="1">
      <alignment horizontal="center" vertical="center" wrapText="1"/>
      <protection/>
    </xf>
    <xf numFmtId="49" fontId="13" fillId="35" borderId="215" xfId="57" applyNumberFormat="1" applyFont="1" applyFill="1" applyBorder="1" applyAlignment="1">
      <alignment horizontal="center" vertical="center" wrapText="1"/>
      <protection/>
    </xf>
    <xf numFmtId="0" fontId="138" fillId="2" borderId="36" xfId="56" applyFont="1" applyFill="1" applyBorder="1">
      <alignment/>
      <protection/>
    </xf>
    <xf numFmtId="0" fontId="139" fillId="2" borderId="35" xfId="56" applyFont="1" applyFill="1" applyBorder="1">
      <alignment/>
      <protection/>
    </xf>
    <xf numFmtId="0" fontId="140" fillId="2" borderId="18" xfId="56" applyFont="1" applyFill="1" applyBorder="1">
      <alignment/>
      <protection/>
    </xf>
    <xf numFmtId="0" fontId="139" fillId="2" borderId="17" xfId="56" applyFont="1" applyFill="1" applyBorder="1">
      <alignment/>
      <protection/>
    </xf>
    <xf numFmtId="0" fontId="141" fillId="2" borderId="18" xfId="56" applyFont="1" applyFill="1" applyBorder="1">
      <alignment/>
      <protection/>
    </xf>
    <xf numFmtId="0" fontId="142" fillId="2" borderId="18" xfId="56" applyFont="1" applyFill="1" applyBorder="1">
      <alignment/>
      <protection/>
    </xf>
    <xf numFmtId="0" fontId="138" fillId="2" borderId="18" xfId="56" applyFont="1" applyFill="1" applyBorder="1">
      <alignment/>
      <protection/>
    </xf>
    <xf numFmtId="0" fontId="138" fillId="2" borderId="216" xfId="56" applyFont="1" applyFill="1" applyBorder="1">
      <alignment/>
      <protection/>
    </xf>
    <xf numFmtId="0" fontId="139" fillId="2" borderId="75" xfId="56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E5" sqref="E5"/>
    </sheetView>
  </sheetViews>
  <sheetFormatPr defaultColWidth="11.28125" defaultRowHeight="15"/>
  <cols>
    <col min="1" max="1" width="1.8515625" style="327" customWidth="1"/>
    <col min="2" max="2" width="14.28125" style="327" customWidth="1"/>
    <col min="3" max="3" width="67.28125" style="327" customWidth="1"/>
    <col min="4" max="4" width="2.140625" style="327" customWidth="1"/>
    <col min="5" max="16384" width="11.28125" style="327" customWidth="1"/>
  </cols>
  <sheetData>
    <row r="1" ht="2.25" customHeight="1" thickBot="1">
      <c r="B1" s="326"/>
    </row>
    <row r="2" spans="2:3" ht="11.25" customHeight="1" thickTop="1">
      <c r="B2" s="676"/>
      <c r="C2" s="677"/>
    </row>
    <row r="3" spans="2:3" ht="21.75" customHeight="1">
      <c r="B3" s="678" t="s">
        <v>74</v>
      </c>
      <c r="C3" s="679"/>
    </row>
    <row r="4" spans="2:3" ht="18" customHeight="1">
      <c r="B4" s="680" t="s">
        <v>75</v>
      </c>
      <c r="C4" s="679"/>
    </row>
    <row r="5" spans="2:3" ht="18" customHeight="1">
      <c r="B5" s="681" t="s">
        <v>76</v>
      </c>
      <c r="C5" s="679"/>
    </row>
    <row r="6" spans="2:3" ht="9" customHeight="1">
      <c r="B6" s="682"/>
      <c r="C6" s="679"/>
    </row>
    <row r="7" spans="2:3" ht="3" customHeight="1">
      <c r="B7" s="683"/>
      <c r="C7" s="684"/>
    </row>
    <row r="8" spans="2:5" ht="24">
      <c r="B8" s="487" t="s">
        <v>148</v>
      </c>
      <c r="C8" s="488"/>
      <c r="E8" s="328"/>
    </row>
    <row r="9" spans="2:5" ht="23.25">
      <c r="B9" s="489" t="s">
        <v>38</v>
      </c>
      <c r="C9" s="490"/>
      <c r="E9" s="328"/>
    </row>
    <row r="10" spans="2:3" ht="15.75" customHeight="1">
      <c r="B10" s="491" t="s">
        <v>77</v>
      </c>
      <c r="C10" s="492"/>
    </row>
    <row r="11" spans="2:3" ht="4.5" customHeight="1" thickBot="1">
      <c r="B11" s="329"/>
      <c r="C11" s="330"/>
    </row>
    <row r="12" spans="2:3" ht="19.5" customHeight="1" thickBot="1" thickTop="1">
      <c r="B12" s="360" t="s">
        <v>78</v>
      </c>
      <c r="C12" s="361" t="s">
        <v>136</v>
      </c>
    </row>
    <row r="13" spans="2:3" ht="19.5" customHeight="1" thickTop="1">
      <c r="B13" s="331" t="s">
        <v>79</v>
      </c>
      <c r="C13" s="332" t="s">
        <v>80</v>
      </c>
    </row>
    <row r="14" spans="2:3" ht="19.5" customHeight="1">
      <c r="B14" s="333" t="s">
        <v>81</v>
      </c>
      <c r="C14" s="334" t="s">
        <v>82</v>
      </c>
    </row>
    <row r="15" spans="2:3" ht="19.5" customHeight="1">
      <c r="B15" s="335" t="s">
        <v>83</v>
      </c>
      <c r="C15" s="336" t="s">
        <v>84</v>
      </c>
    </row>
    <row r="16" spans="2:3" ht="19.5" customHeight="1">
      <c r="B16" s="333" t="s">
        <v>85</v>
      </c>
      <c r="C16" s="334" t="s">
        <v>86</v>
      </c>
    </row>
    <row r="17" spans="2:3" ht="19.5" customHeight="1">
      <c r="B17" s="335" t="s">
        <v>87</v>
      </c>
      <c r="C17" s="336" t="s">
        <v>88</v>
      </c>
    </row>
    <row r="18" spans="2:3" ht="19.5" customHeight="1">
      <c r="B18" s="333" t="s">
        <v>89</v>
      </c>
      <c r="C18" s="334" t="s">
        <v>90</v>
      </c>
    </row>
    <row r="19" spans="2:3" ht="19.5" customHeight="1">
      <c r="B19" s="335" t="s">
        <v>91</v>
      </c>
      <c r="C19" s="336" t="s">
        <v>92</v>
      </c>
    </row>
    <row r="20" spans="2:3" ht="19.5" customHeight="1">
      <c r="B20" s="333" t="s">
        <v>93</v>
      </c>
      <c r="C20" s="334" t="s">
        <v>94</v>
      </c>
    </row>
    <row r="21" spans="2:3" ht="19.5" customHeight="1">
      <c r="B21" s="335" t="s">
        <v>95</v>
      </c>
      <c r="C21" s="336" t="s">
        <v>96</v>
      </c>
    </row>
    <row r="22" spans="2:3" ht="19.5" customHeight="1">
      <c r="B22" s="333" t="s">
        <v>97</v>
      </c>
      <c r="C22" s="334" t="s">
        <v>98</v>
      </c>
    </row>
    <row r="23" spans="2:3" ht="20.25" customHeight="1">
      <c r="B23" s="335" t="s">
        <v>99</v>
      </c>
      <c r="C23" s="336" t="s">
        <v>100</v>
      </c>
    </row>
    <row r="24" spans="2:3" ht="20.25" customHeight="1">
      <c r="B24" s="333" t="s">
        <v>101</v>
      </c>
      <c r="C24" s="334" t="s">
        <v>102</v>
      </c>
    </row>
    <row r="25" spans="2:3" ht="20.25" customHeight="1">
      <c r="B25" s="335" t="s">
        <v>103</v>
      </c>
      <c r="C25" s="337" t="s">
        <v>104</v>
      </c>
    </row>
    <row r="26" spans="2:3" ht="20.25" customHeight="1">
      <c r="B26" s="333" t="s">
        <v>105</v>
      </c>
      <c r="C26" s="362" t="s">
        <v>106</v>
      </c>
    </row>
    <row r="27" spans="2:4" ht="20.25" customHeight="1">
      <c r="B27" s="335" t="s">
        <v>116</v>
      </c>
      <c r="C27" s="336" t="s">
        <v>128</v>
      </c>
      <c r="D27" s="370"/>
    </row>
    <row r="28" spans="2:4" ht="20.25" customHeight="1">
      <c r="B28" s="453" t="s">
        <v>117</v>
      </c>
      <c r="C28" s="349" t="s">
        <v>129</v>
      </c>
      <c r="D28" s="370"/>
    </row>
    <row r="29" spans="2:4" ht="20.25" customHeight="1">
      <c r="B29" s="335" t="s">
        <v>118</v>
      </c>
      <c r="C29" s="337" t="s">
        <v>130</v>
      </c>
      <c r="D29" s="370"/>
    </row>
    <row r="30" spans="2:4" ht="20.25" customHeight="1" thickBot="1">
      <c r="B30" s="454" t="s">
        <v>119</v>
      </c>
      <c r="C30" s="350" t="s">
        <v>131</v>
      </c>
      <c r="D30" s="370"/>
    </row>
    <row r="31" s="477" customFormat="1" ht="15" customHeight="1" thickTop="1"/>
    <row r="32" s="477" customFormat="1" ht="14.25">
      <c r="B32" s="478"/>
    </row>
    <row r="33" s="477" customFormat="1" ht="12"/>
    <row r="34" s="477" customFormat="1" ht="12"/>
    <row r="35" spans="1:3" ht="14.25">
      <c r="A35" s="363"/>
      <c r="B35" s="364" t="s">
        <v>137</v>
      </c>
      <c r="C35" s="363"/>
    </row>
    <row r="36" spans="1:3" ht="12">
      <c r="A36" s="363"/>
      <c r="B36" s="363" t="s">
        <v>138</v>
      </c>
      <c r="C36" s="363"/>
    </row>
    <row r="37" spans="1:3" ht="12">
      <c r="A37" s="363"/>
      <c r="B37" s="363"/>
      <c r="C37" s="363"/>
    </row>
    <row r="38" spans="1:3" ht="14.25">
      <c r="A38" s="363"/>
      <c r="B38" s="364" t="s">
        <v>139</v>
      </c>
      <c r="C38" s="363"/>
    </row>
    <row r="39" spans="1:3" ht="12">
      <c r="A39" s="363"/>
      <c r="B39" s="363" t="s">
        <v>140</v>
      </c>
      <c r="C39" s="363"/>
    </row>
    <row r="40" spans="1:3" ht="12">
      <c r="A40" s="363"/>
      <c r="B40" s="363"/>
      <c r="C40" s="363"/>
    </row>
    <row r="41" spans="1:3" ht="15">
      <c r="A41" s="363"/>
      <c r="B41" s="365" t="s">
        <v>107</v>
      </c>
      <c r="C41" s="363"/>
    </row>
    <row r="42" spans="1:3" ht="14.25">
      <c r="A42" s="363"/>
      <c r="B42" s="364" t="s">
        <v>141</v>
      </c>
      <c r="C42" s="363"/>
    </row>
    <row r="43" spans="1:3" ht="14.25">
      <c r="A43" s="363"/>
      <c r="B43" s="366" t="s">
        <v>108</v>
      </c>
      <c r="C43" s="363"/>
    </row>
    <row r="44" spans="1:3" ht="12">
      <c r="A44" s="363"/>
      <c r="B44" s="367" t="s">
        <v>109</v>
      </c>
      <c r="C44" s="363"/>
    </row>
    <row r="45" spans="1:3" ht="12">
      <c r="A45" s="363"/>
      <c r="B45" s="363"/>
      <c r="C45" s="363"/>
    </row>
    <row r="46" spans="1:3" ht="12">
      <c r="A46" s="363"/>
      <c r="B46" s="363"/>
      <c r="C46" s="363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8" zoomScaleNormal="88" zoomScalePageLayoutView="0" workbookViewId="0" topLeftCell="A1">
      <selection activeCell="N9" sqref="N9:O54"/>
    </sheetView>
  </sheetViews>
  <sheetFormatPr defaultColWidth="9.140625" defaultRowHeight="15"/>
  <cols>
    <col min="1" max="1" width="15.8515625" style="181" customWidth="1"/>
    <col min="2" max="2" width="9.8515625" style="181" customWidth="1"/>
    <col min="3" max="3" width="10.140625" style="181" customWidth="1"/>
    <col min="4" max="4" width="9.140625" style="181" bestFit="1" customWidth="1"/>
    <col min="5" max="5" width="9.7109375" style="181" bestFit="1" customWidth="1"/>
    <col min="6" max="6" width="9.421875" style="181" customWidth="1"/>
    <col min="7" max="7" width="10.57421875" style="181" customWidth="1"/>
    <col min="8" max="8" width="9.140625" style="181" bestFit="1" customWidth="1"/>
    <col min="9" max="9" width="9.00390625" style="181" customWidth="1"/>
    <col min="10" max="10" width="10.28125" style="181" customWidth="1"/>
    <col min="11" max="11" width="12.00390625" style="181" customWidth="1"/>
    <col min="12" max="12" width="9.28125" style="181" bestFit="1" customWidth="1"/>
    <col min="13" max="13" width="9.7109375" style="181" bestFit="1" customWidth="1"/>
    <col min="14" max="14" width="9.7109375" style="181" customWidth="1"/>
    <col min="15" max="15" width="11.7109375" style="181" customWidth="1"/>
    <col min="16" max="16" width="9.28125" style="181" bestFit="1" customWidth="1"/>
    <col min="17" max="17" width="10.28125" style="181" customWidth="1"/>
    <col min="18" max="16384" width="9.140625" style="181" customWidth="1"/>
  </cols>
  <sheetData>
    <row r="1" spans="14:17" ht="19.5" thickBot="1">
      <c r="N1" s="610" t="s">
        <v>28</v>
      </c>
      <c r="O1" s="611"/>
      <c r="P1" s="611"/>
      <c r="Q1" s="612"/>
    </row>
    <row r="2" ht="3.75" customHeight="1" thickBot="1"/>
    <row r="3" spans="1:17" ht="24" customHeight="1" thickTop="1">
      <c r="A3" s="604" t="s">
        <v>54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</row>
    <row r="4" spans="1:17" ht="23.25" customHeight="1" thickBot="1">
      <c r="A4" s="596" t="s">
        <v>38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8"/>
    </row>
    <row r="5" spans="1:17" s="199" customFormat="1" ht="20.25" customHeight="1" thickBot="1">
      <c r="A5" s="607" t="s">
        <v>142</v>
      </c>
      <c r="B5" s="613" t="s">
        <v>36</v>
      </c>
      <c r="C5" s="614"/>
      <c r="D5" s="614"/>
      <c r="E5" s="614"/>
      <c r="F5" s="615"/>
      <c r="G5" s="615"/>
      <c r="H5" s="615"/>
      <c r="I5" s="616"/>
      <c r="J5" s="614" t="s">
        <v>35</v>
      </c>
      <c r="K5" s="614"/>
      <c r="L5" s="614"/>
      <c r="M5" s="614"/>
      <c r="N5" s="614"/>
      <c r="O5" s="614"/>
      <c r="P5" s="614"/>
      <c r="Q5" s="617"/>
    </row>
    <row r="6" spans="1:17" s="457" customFormat="1" ht="28.5" customHeight="1" thickBot="1">
      <c r="A6" s="608"/>
      <c r="B6" s="529" t="s">
        <v>153</v>
      </c>
      <c r="C6" s="530"/>
      <c r="D6" s="531"/>
      <c r="E6" s="527" t="s">
        <v>34</v>
      </c>
      <c r="F6" s="529" t="s">
        <v>154</v>
      </c>
      <c r="G6" s="530"/>
      <c r="H6" s="531"/>
      <c r="I6" s="525" t="s">
        <v>33</v>
      </c>
      <c r="J6" s="529" t="s">
        <v>155</v>
      </c>
      <c r="K6" s="530"/>
      <c r="L6" s="531"/>
      <c r="M6" s="527" t="s">
        <v>34</v>
      </c>
      <c r="N6" s="529" t="s">
        <v>156</v>
      </c>
      <c r="O6" s="530"/>
      <c r="P6" s="531"/>
      <c r="Q6" s="527" t="s">
        <v>33</v>
      </c>
    </row>
    <row r="7" spans="1:17" s="198" customFormat="1" ht="22.5" customHeight="1" thickBot="1">
      <c r="A7" s="609"/>
      <c r="B7" s="114" t="s">
        <v>22</v>
      </c>
      <c r="C7" s="111" t="s">
        <v>21</v>
      </c>
      <c r="D7" s="111" t="s">
        <v>17</v>
      </c>
      <c r="E7" s="528"/>
      <c r="F7" s="114" t="s">
        <v>22</v>
      </c>
      <c r="G7" s="112" t="s">
        <v>21</v>
      </c>
      <c r="H7" s="111" t="s">
        <v>17</v>
      </c>
      <c r="I7" s="526"/>
      <c r="J7" s="114" t="s">
        <v>22</v>
      </c>
      <c r="K7" s="111" t="s">
        <v>21</v>
      </c>
      <c r="L7" s="112" t="s">
        <v>17</v>
      </c>
      <c r="M7" s="528"/>
      <c r="N7" s="113" t="s">
        <v>22</v>
      </c>
      <c r="O7" s="112" t="s">
        <v>21</v>
      </c>
      <c r="P7" s="111" t="s">
        <v>17</v>
      </c>
      <c r="Q7" s="528"/>
    </row>
    <row r="8" spans="1:17" s="200" customFormat="1" ht="18" customHeight="1" thickBot="1">
      <c r="A8" s="207" t="s">
        <v>51</v>
      </c>
      <c r="B8" s="206">
        <f>SUM(B9:B54)</f>
        <v>12208.576999999997</v>
      </c>
      <c r="C8" s="202">
        <f>SUM(C9:C54)</f>
        <v>959.8069999999998</v>
      </c>
      <c r="D8" s="202">
        <f aca="true" t="shared" si="0" ref="D8:D13">C8+B8</f>
        <v>13168.383999999998</v>
      </c>
      <c r="E8" s="203">
        <f aca="true" t="shared" si="1" ref="E8:E13">D8/$D$8</f>
        <v>1</v>
      </c>
      <c r="F8" s="202">
        <f>SUM(F9:F54)</f>
        <v>11967.662999999999</v>
      </c>
      <c r="G8" s="202">
        <f>SUM(G9:G54)</f>
        <v>1041.5179999999996</v>
      </c>
      <c r="H8" s="202">
        <f aca="true" t="shared" si="2" ref="H8:H13">G8+F8</f>
        <v>13009.180999999999</v>
      </c>
      <c r="I8" s="205">
        <f aca="true" t="shared" si="3" ref="I8:I13">(D8/H8-1)</f>
        <v>0.012237741945476888</v>
      </c>
      <c r="J8" s="204">
        <f>SUM(J9:J54)</f>
        <v>49195.71899999998</v>
      </c>
      <c r="K8" s="202">
        <f>SUM(K9:K54)</f>
        <v>3930.7365999999884</v>
      </c>
      <c r="L8" s="202">
        <f aca="true" t="shared" si="4" ref="L8:L13">K8+J8</f>
        <v>53126.45559999997</v>
      </c>
      <c r="M8" s="203">
        <f aca="true" t="shared" si="5" ref="M8:M13">(L8/$L$8)</f>
        <v>1</v>
      </c>
      <c r="N8" s="202">
        <f>SUM(N9:N54)</f>
        <v>45183.799</v>
      </c>
      <c r="O8" s="202">
        <f>SUM(O9:O54)</f>
        <v>4368.385999999991</v>
      </c>
      <c r="P8" s="202">
        <f aca="true" t="shared" si="6" ref="P8:P13">O8+N8</f>
        <v>49552.18499999999</v>
      </c>
      <c r="Q8" s="201">
        <f aca="true" t="shared" si="7" ref="Q8:Q13">(L8/P8-1)</f>
        <v>0.07213144284152118</v>
      </c>
    </row>
    <row r="9" spans="1:17" s="182" customFormat="1" ht="18" customHeight="1" thickTop="1">
      <c r="A9" s="189" t="s">
        <v>222</v>
      </c>
      <c r="B9" s="188">
        <v>1870.171</v>
      </c>
      <c r="C9" s="184">
        <v>20.113999999999997</v>
      </c>
      <c r="D9" s="184">
        <f t="shared" si="0"/>
        <v>1890.285</v>
      </c>
      <c r="E9" s="187">
        <f t="shared" si="1"/>
        <v>0.14354722644783144</v>
      </c>
      <c r="F9" s="185">
        <v>1971.3759999999997</v>
      </c>
      <c r="G9" s="184">
        <v>36.821999999999996</v>
      </c>
      <c r="H9" s="184">
        <f t="shared" si="2"/>
        <v>2008.1979999999996</v>
      </c>
      <c r="I9" s="186">
        <f t="shared" si="3"/>
        <v>-0.05871582383808749</v>
      </c>
      <c r="J9" s="185">
        <v>8292.648000000001</v>
      </c>
      <c r="K9" s="184">
        <v>359.895</v>
      </c>
      <c r="L9" s="184">
        <f t="shared" si="4"/>
        <v>8652.543000000001</v>
      </c>
      <c r="M9" s="186">
        <f t="shared" si="5"/>
        <v>0.16286693516967854</v>
      </c>
      <c r="N9" s="185">
        <v>7770.206</v>
      </c>
      <c r="O9" s="184">
        <v>313.25000000000006</v>
      </c>
      <c r="P9" s="184">
        <f t="shared" si="6"/>
        <v>8083.456</v>
      </c>
      <c r="Q9" s="183">
        <f t="shared" si="7"/>
        <v>0.07040144710381324</v>
      </c>
    </row>
    <row r="10" spans="1:17" s="182" customFormat="1" ht="18" customHeight="1">
      <c r="A10" s="189" t="s">
        <v>225</v>
      </c>
      <c r="B10" s="188">
        <v>1815.2610000000002</v>
      </c>
      <c r="C10" s="184">
        <v>11.588000000000001</v>
      </c>
      <c r="D10" s="184">
        <f t="shared" si="0"/>
        <v>1826.8490000000002</v>
      </c>
      <c r="E10" s="187">
        <f t="shared" si="1"/>
        <v>0.1387299307189098</v>
      </c>
      <c r="F10" s="185">
        <v>1655.665</v>
      </c>
      <c r="G10" s="184">
        <v>14.071</v>
      </c>
      <c r="H10" s="184">
        <f t="shared" si="2"/>
        <v>1669.7359999999999</v>
      </c>
      <c r="I10" s="186">
        <f t="shared" si="3"/>
        <v>0.09409451554018133</v>
      </c>
      <c r="J10" s="185">
        <v>6596.596000000002</v>
      </c>
      <c r="K10" s="184">
        <v>39.370000000000005</v>
      </c>
      <c r="L10" s="184">
        <f t="shared" si="4"/>
        <v>6635.966000000002</v>
      </c>
      <c r="M10" s="186">
        <f t="shared" si="5"/>
        <v>0.1249088787319741</v>
      </c>
      <c r="N10" s="185">
        <v>6014.964</v>
      </c>
      <c r="O10" s="184">
        <v>29.719</v>
      </c>
      <c r="P10" s="184">
        <f t="shared" si="6"/>
        <v>6044.683</v>
      </c>
      <c r="Q10" s="183">
        <f t="shared" si="7"/>
        <v>0.09781869454527259</v>
      </c>
    </row>
    <row r="11" spans="1:17" s="182" customFormat="1" ht="18" customHeight="1">
      <c r="A11" s="189" t="s">
        <v>223</v>
      </c>
      <c r="B11" s="188">
        <v>1551.925</v>
      </c>
      <c r="C11" s="184">
        <v>6</v>
      </c>
      <c r="D11" s="184">
        <f t="shared" si="0"/>
        <v>1557.925</v>
      </c>
      <c r="E11" s="187">
        <f t="shared" si="1"/>
        <v>0.11830798676587805</v>
      </c>
      <c r="F11" s="185">
        <v>1439.729</v>
      </c>
      <c r="G11" s="184">
        <v>0.548</v>
      </c>
      <c r="H11" s="184">
        <f t="shared" si="2"/>
        <v>1440.277</v>
      </c>
      <c r="I11" s="186">
        <f t="shared" si="3"/>
        <v>0.08168428711976916</v>
      </c>
      <c r="J11" s="185">
        <v>6041.014000000001</v>
      </c>
      <c r="K11" s="184">
        <v>33.503</v>
      </c>
      <c r="L11" s="184">
        <f t="shared" si="4"/>
        <v>6074.517000000001</v>
      </c>
      <c r="M11" s="186">
        <f t="shared" si="5"/>
        <v>0.11434071652993925</v>
      </c>
      <c r="N11" s="185">
        <v>5402.225</v>
      </c>
      <c r="O11" s="184">
        <v>10.197999999999999</v>
      </c>
      <c r="P11" s="184">
        <f t="shared" si="6"/>
        <v>5412.423000000001</v>
      </c>
      <c r="Q11" s="183">
        <f t="shared" si="7"/>
        <v>0.12232857631415728</v>
      </c>
    </row>
    <row r="12" spans="1:17" s="182" customFormat="1" ht="18" customHeight="1">
      <c r="A12" s="189" t="s">
        <v>249</v>
      </c>
      <c r="B12" s="188">
        <v>1059.435</v>
      </c>
      <c r="C12" s="184">
        <v>11.636999999999999</v>
      </c>
      <c r="D12" s="184">
        <f t="shared" si="0"/>
        <v>1071.072</v>
      </c>
      <c r="E12" s="187">
        <f t="shared" si="1"/>
        <v>0.08133663173856413</v>
      </c>
      <c r="F12" s="185">
        <v>1234.612</v>
      </c>
      <c r="G12" s="184"/>
      <c r="H12" s="184">
        <f t="shared" si="2"/>
        <v>1234.612</v>
      </c>
      <c r="I12" s="186">
        <f t="shared" si="3"/>
        <v>-0.13246266843348375</v>
      </c>
      <c r="J12" s="185">
        <v>5020.781</v>
      </c>
      <c r="K12" s="184">
        <v>78.754</v>
      </c>
      <c r="L12" s="184">
        <f t="shared" si="4"/>
        <v>5099.535</v>
      </c>
      <c r="M12" s="186">
        <f t="shared" si="5"/>
        <v>0.09598861701588846</v>
      </c>
      <c r="N12" s="185">
        <v>4687.3319999999985</v>
      </c>
      <c r="O12" s="184">
        <v>0.61</v>
      </c>
      <c r="P12" s="184">
        <f t="shared" si="6"/>
        <v>4687.941999999998</v>
      </c>
      <c r="Q12" s="183">
        <f t="shared" si="7"/>
        <v>0.08779822787909963</v>
      </c>
    </row>
    <row r="13" spans="1:17" s="182" customFormat="1" ht="18" customHeight="1">
      <c r="A13" s="189" t="s">
        <v>230</v>
      </c>
      <c r="B13" s="188">
        <v>865.5720000000001</v>
      </c>
      <c r="C13" s="184">
        <v>131.527</v>
      </c>
      <c r="D13" s="184">
        <f t="shared" si="0"/>
        <v>997.0990000000002</v>
      </c>
      <c r="E13" s="187">
        <f t="shared" si="1"/>
        <v>0.0757191618956434</v>
      </c>
      <c r="F13" s="185">
        <v>809.3450000000001</v>
      </c>
      <c r="G13" s="184">
        <v>127.084</v>
      </c>
      <c r="H13" s="184">
        <f t="shared" si="2"/>
        <v>936.4290000000001</v>
      </c>
      <c r="I13" s="186">
        <f t="shared" si="3"/>
        <v>0.0647886812561338</v>
      </c>
      <c r="J13" s="185">
        <v>3450.816</v>
      </c>
      <c r="K13" s="184">
        <v>447.17100000000005</v>
      </c>
      <c r="L13" s="184">
        <f t="shared" si="4"/>
        <v>3897.987</v>
      </c>
      <c r="M13" s="186">
        <f t="shared" si="5"/>
        <v>0.07337186258666957</v>
      </c>
      <c r="N13" s="185">
        <v>3068.562999999999</v>
      </c>
      <c r="O13" s="184">
        <v>468.59100000000007</v>
      </c>
      <c r="P13" s="184">
        <f t="shared" si="6"/>
        <v>3537.153999999999</v>
      </c>
      <c r="Q13" s="183">
        <f t="shared" si="7"/>
        <v>0.10201223921830982</v>
      </c>
    </row>
    <row r="14" spans="1:17" s="182" customFormat="1" ht="18" customHeight="1">
      <c r="A14" s="189" t="s">
        <v>224</v>
      </c>
      <c r="B14" s="188">
        <v>573.263</v>
      </c>
      <c r="C14" s="184">
        <v>3.487</v>
      </c>
      <c r="D14" s="184">
        <f>C14+B14</f>
        <v>576.75</v>
      </c>
      <c r="E14" s="187">
        <f>D14/$D$8</f>
        <v>0.04379808486751298</v>
      </c>
      <c r="F14" s="185">
        <v>633.6699999999998</v>
      </c>
      <c r="G14" s="184">
        <v>1.105</v>
      </c>
      <c r="H14" s="184">
        <f>G14+F14</f>
        <v>634.7749999999999</v>
      </c>
      <c r="I14" s="186">
        <f>(D14/H14-1)</f>
        <v>-0.09141034224725275</v>
      </c>
      <c r="J14" s="185">
        <v>2747.1639999999998</v>
      </c>
      <c r="K14" s="184">
        <v>10.766999999999998</v>
      </c>
      <c r="L14" s="184">
        <f>K14+J14</f>
        <v>2757.9309999999996</v>
      </c>
      <c r="M14" s="186">
        <f>(L14/$L$8)</f>
        <v>0.05191257291404927</v>
      </c>
      <c r="N14" s="185">
        <v>2573.7580000000007</v>
      </c>
      <c r="O14" s="184">
        <v>5.744</v>
      </c>
      <c r="P14" s="184">
        <f>O14+N14</f>
        <v>2579.502000000001</v>
      </c>
      <c r="Q14" s="183">
        <f>(L14/P14-1)</f>
        <v>0.06917187891306109</v>
      </c>
    </row>
    <row r="15" spans="1:17" s="182" customFormat="1" ht="18" customHeight="1">
      <c r="A15" s="189" t="s">
        <v>229</v>
      </c>
      <c r="B15" s="188">
        <v>405.894</v>
      </c>
      <c r="C15" s="184">
        <v>3.3</v>
      </c>
      <c r="D15" s="184">
        <f aca="true" t="shared" si="8" ref="D15:D35">C15+B15</f>
        <v>409.194</v>
      </c>
      <c r="E15" s="187">
        <f aca="true" t="shared" si="9" ref="E15:E35">D15/$D$8</f>
        <v>0.03107397232644492</v>
      </c>
      <c r="F15" s="185">
        <v>278.50800000000004</v>
      </c>
      <c r="G15" s="184">
        <v>0.2</v>
      </c>
      <c r="H15" s="184">
        <f aca="true" t="shared" si="10" ref="H15:H35">G15+F15</f>
        <v>278.708</v>
      </c>
      <c r="I15" s="186">
        <f aca="true" t="shared" si="11" ref="I15:I35">(D15/H15-1)</f>
        <v>0.4681817529457353</v>
      </c>
      <c r="J15" s="185">
        <v>1497.6720000000003</v>
      </c>
      <c r="K15" s="184">
        <v>12.439</v>
      </c>
      <c r="L15" s="184">
        <f aca="true" t="shared" si="12" ref="L15:L35">K15+J15</f>
        <v>1510.1110000000003</v>
      </c>
      <c r="M15" s="186">
        <f aca="true" t="shared" si="13" ref="M15:M35">(L15/$L$8)</f>
        <v>0.02842483999628993</v>
      </c>
      <c r="N15" s="185">
        <v>1077.223</v>
      </c>
      <c r="O15" s="184">
        <v>3.352</v>
      </c>
      <c r="P15" s="184">
        <f aca="true" t="shared" si="14" ref="P15:P35">O15+N15</f>
        <v>1080.575</v>
      </c>
      <c r="Q15" s="183">
        <f aca="true" t="shared" si="15" ref="Q15:Q35">(L15/P15-1)</f>
        <v>0.39750688290956226</v>
      </c>
    </row>
    <row r="16" spans="1:17" s="182" customFormat="1" ht="18" customHeight="1">
      <c r="A16" s="189" t="s">
        <v>226</v>
      </c>
      <c r="B16" s="188">
        <v>377.804</v>
      </c>
      <c r="C16" s="184">
        <v>8.181000000000001</v>
      </c>
      <c r="D16" s="184">
        <f t="shared" si="8"/>
        <v>385.98499999999996</v>
      </c>
      <c r="E16" s="187">
        <f t="shared" si="9"/>
        <v>0.029311493346488075</v>
      </c>
      <c r="F16" s="185">
        <v>262.13100000000003</v>
      </c>
      <c r="G16" s="184">
        <v>8.135000000000002</v>
      </c>
      <c r="H16" s="184">
        <f t="shared" si="10"/>
        <v>270.266</v>
      </c>
      <c r="I16" s="186">
        <f t="shared" si="11"/>
        <v>0.4281670650396274</v>
      </c>
      <c r="J16" s="185">
        <v>1279.75</v>
      </c>
      <c r="K16" s="184">
        <v>20.907000000000004</v>
      </c>
      <c r="L16" s="184">
        <f t="shared" si="12"/>
        <v>1300.657</v>
      </c>
      <c r="M16" s="186">
        <f t="shared" si="13"/>
        <v>0.024482284491043678</v>
      </c>
      <c r="N16" s="185">
        <v>1015.1879999999999</v>
      </c>
      <c r="O16" s="184">
        <v>22.631999999999998</v>
      </c>
      <c r="P16" s="184">
        <f t="shared" si="14"/>
        <v>1037.82</v>
      </c>
      <c r="Q16" s="183">
        <f t="shared" si="15"/>
        <v>0.2532587539264999</v>
      </c>
    </row>
    <row r="17" spans="1:17" s="182" customFormat="1" ht="18" customHeight="1">
      <c r="A17" s="189" t="s">
        <v>233</v>
      </c>
      <c r="B17" s="188">
        <v>293.246</v>
      </c>
      <c r="C17" s="184">
        <v>18.677</v>
      </c>
      <c r="D17" s="184">
        <f>C17+B17</f>
        <v>311.923</v>
      </c>
      <c r="E17" s="187">
        <f>D17/$D$8</f>
        <v>0.023687264891424798</v>
      </c>
      <c r="F17" s="185">
        <v>185.148</v>
      </c>
      <c r="G17" s="184">
        <v>0.23</v>
      </c>
      <c r="H17" s="184">
        <f>G17+F17</f>
        <v>185.378</v>
      </c>
      <c r="I17" s="186">
        <f>(D17/H17-1)</f>
        <v>0.6826322433082677</v>
      </c>
      <c r="J17" s="185">
        <v>1002.0320000000002</v>
      </c>
      <c r="K17" s="184">
        <v>18.777</v>
      </c>
      <c r="L17" s="184">
        <f>K17+J17</f>
        <v>1020.8090000000002</v>
      </c>
      <c r="M17" s="186">
        <f>(L17/$L$8)</f>
        <v>0.01921470176150808</v>
      </c>
      <c r="N17" s="185">
        <v>643.151</v>
      </c>
      <c r="O17" s="184">
        <v>0.265</v>
      </c>
      <c r="P17" s="184">
        <f>O17+N17</f>
        <v>643.4159999999999</v>
      </c>
      <c r="Q17" s="183">
        <f>(L17/P17-1)</f>
        <v>0.5865458738980696</v>
      </c>
    </row>
    <row r="18" spans="1:17" s="182" customFormat="1" ht="18" customHeight="1">
      <c r="A18" s="189" t="s">
        <v>227</v>
      </c>
      <c r="B18" s="188">
        <v>287.421</v>
      </c>
      <c r="C18" s="184">
        <v>0</v>
      </c>
      <c r="D18" s="184">
        <f aca="true" t="shared" si="16" ref="D18:D23">C18+B18</f>
        <v>287.421</v>
      </c>
      <c r="E18" s="187">
        <f aca="true" t="shared" si="17" ref="E18:E23">D18/$D$8</f>
        <v>0.021826596186745467</v>
      </c>
      <c r="F18" s="185">
        <v>340.709</v>
      </c>
      <c r="G18" s="184">
        <v>0.6460000000000001</v>
      </c>
      <c r="H18" s="184">
        <f aca="true" t="shared" si="18" ref="H18:H23">G18+F18</f>
        <v>341.355</v>
      </c>
      <c r="I18" s="186">
        <f aca="true" t="shared" si="19" ref="I18:I23">(D18/H18-1)</f>
        <v>-0.15799973634486097</v>
      </c>
      <c r="J18" s="185">
        <v>1117.197</v>
      </c>
      <c r="K18" s="184">
        <v>2.9699999999999998</v>
      </c>
      <c r="L18" s="184">
        <f aca="true" t="shared" si="20" ref="L18:L23">K18+J18</f>
        <v>1120.167</v>
      </c>
      <c r="M18" s="186">
        <f aca="true" t="shared" si="21" ref="M18:M23">(L18/$L$8)</f>
        <v>0.021084918753736706</v>
      </c>
      <c r="N18" s="185">
        <v>1237.0149999999999</v>
      </c>
      <c r="O18" s="184">
        <v>3.071</v>
      </c>
      <c r="P18" s="184">
        <f aca="true" t="shared" si="22" ref="P18:P23">O18+N18</f>
        <v>1240.0859999999998</v>
      </c>
      <c r="Q18" s="183">
        <f aca="true" t="shared" si="23" ref="Q18:Q23">(L18/P18-1)</f>
        <v>-0.09670216420474054</v>
      </c>
    </row>
    <row r="19" spans="1:17" s="182" customFormat="1" ht="18" customHeight="1">
      <c r="A19" s="189" t="s">
        <v>228</v>
      </c>
      <c r="B19" s="188">
        <v>220.798</v>
      </c>
      <c r="C19" s="184">
        <v>2</v>
      </c>
      <c r="D19" s="184">
        <f t="shared" si="16"/>
        <v>222.798</v>
      </c>
      <c r="E19" s="187">
        <f t="shared" si="17"/>
        <v>0.01691916031610257</v>
      </c>
      <c r="F19" s="185">
        <v>196.488</v>
      </c>
      <c r="G19" s="184">
        <v>0.75</v>
      </c>
      <c r="H19" s="184">
        <f t="shared" si="18"/>
        <v>197.238</v>
      </c>
      <c r="I19" s="186">
        <f t="shared" si="19"/>
        <v>0.12958963282937375</v>
      </c>
      <c r="J19" s="185">
        <v>1024</v>
      </c>
      <c r="K19" s="184">
        <v>3.34</v>
      </c>
      <c r="L19" s="184">
        <f t="shared" si="20"/>
        <v>1027.34</v>
      </c>
      <c r="M19" s="186">
        <f t="shared" si="21"/>
        <v>0.019337634863787156</v>
      </c>
      <c r="N19" s="185">
        <v>757.091</v>
      </c>
      <c r="O19" s="184">
        <v>3.05</v>
      </c>
      <c r="P19" s="184">
        <f t="shared" si="22"/>
        <v>760.141</v>
      </c>
      <c r="Q19" s="183">
        <f t="shared" si="23"/>
        <v>0.35151241677530876</v>
      </c>
    </row>
    <row r="20" spans="1:17" s="182" customFormat="1" ht="18" customHeight="1">
      <c r="A20" s="189" t="s">
        <v>234</v>
      </c>
      <c r="B20" s="188">
        <v>203.62800000000001</v>
      </c>
      <c r="C20" s="184">
        <v>0.1</v>
      </c>
      <c r="D20" s="184">
        <f t="shared" si="16"/>
        <v>203.728</v>
      </c>
      <c r="E20" s="187">
        <f t="shared" si="17"/>
        <v>0.015470994770504872</v>
      </c>
      <c r="F20" s="185">
        <v>190.492</v>
      </c>
      <c r="G20" s="184"/>
      <c r="H20" s="184">
        <f t="shared" si="18"/>
        <v>190.492</v>
      </c>
      <c r="I20" s="186">
        <f t="shared" si="19"/>
        <v>0.06948323289167013</v>
      </c>
      <c r="J20" s="185">
        <v>747.492</v>
      </c>
      <c r="K20" s="184">
        <v>0.13</v>
      </c>
      <c r="L20" s="184">
        <f t="shared" si="20"/>
        <v>747.622</v>
      </c>
      <c r="M20" s="186">
        <f t="shared" si="21"/>
        <v>0.014072499126028658</v>
      </c>
      <c r="N20" s="185">
        <v>599.2839999999999</v>
      </c>
      <c r="O20" s="184">
        <v>0.2</v>
      </c>
      <c r="P20" s="184">
        <f t="shared" si="22"/>
        <v>599.4839999999999</v>
      </c>
      <c r="Q20" s="183">
        <f t="shared" si="23"/>
        <v>0.24710918056195008</v>
      </c>
    </row>
    <row r="21" spans="1:17" s="182" customFormat="1" ht="18" customHeight="1">
      <c r="A21" s="189" t="s">
        <v>243</v>
      </c>
      <c r="B21" s="188">
        <v>177.024</v>
      </c>
      <c r="C21" s="184">
        <v>0</v>
      </c>
      <c r="D21" s="184">
        <f t="shared" si="16"/>
        <v>177.024</v>
      </c>
      <c r="E21" s="187">
        <f t="shared" si="17"/>
        <v>0.01344310736989444</v>
      </c>
      <c r="F21" s="185">
        <v>152.78099999999998</v>
      </c>
      <c r="G21" s="184"/>
      <c r="H21" s="184">
        <f t="shared" si="18"/>
        <v>152.78099999999998</v>
      </c>
      <c r="I21" s="186">
        <f t="shared" si="19"/>
        <v>0.15867810787990666</v>
      </c>
      <c r="J21" s="185">
        <v>649.637</v>
      </c>
      <c r="K21" s="184">
        <v>6.365</v>
      </c>
      <c r="L21" s="184">
        <f t="shared" si="20"/>
        <v>656.002</v>
      </c>
      <c r="M21" s="186">
        <f t="shared" si="21"/>
        <v>0.012347934613578858</v>
      </c>
      <c r="N21" s="185">
        <v>500.00399999999996</v>
      </c>
      <c r="O21" s="184">
        <v>0.1</v>
      </c>
      <c r="P21" s="184">
        <f t="shared" si="22"/>
        <v>500.104</v>
      </c>
      <c r="Q21" s="183">
        <f t="shared" si="23"/>
        <v>0.3117311599187369</v>
      </c>
    </row>
    <row r="22" spans="1:17" s="182" customFormat="1" ht="18" customHeight="1">
      <c r="A22" s="189" t="s">
        <v>231</v>
      </c>
      <c r="B22" s="188">
        <v>144.167</v>
      </c>
      <c r="C22" s="184">
        <v>0</v>
      </c>
      <c r="D22" s="184">
        <f t="shared" si="16"/>
        <v>144.167</v>
      </c>
      <c r="E22" s="187">
        <f t="shared" si="17"/>
        <v>0.010947964457901594</v>
      </c>
      <c r="F22" s="185">
        <v>131.28300000000002</v>
      </c>
      <c r="G22" s="184"/>
      <c r="H22" s="184">
        <f t="shared" si="18"/>
        <v>131.28300000000002</v>
      </c>
      <c r="I22" s="186">
        <f t="shared" si="19"/>
        <v>0.09813913454141043</v>
      </c>
      <c r="J22" s="185">
        <v>551.0810000000001</v>
      </c>
      <c r="K22" s="184">
        <v>4.211</v>
      </c>
      <c r="L22" s="184">
        <f t="shared" si="20"/>
        <v>555.2920000000001</v>
      </c>
      <c r="M22" s="186">
        <f t="shared" si="21"/>
        <v>0.010452268906868322</v>
      </c>
      <c r="N22" s="185">
        <v>530.051</v>
      </c>
      <c r="O22" s="184">
        <v>6.8999999999999995</v>
      </c>
      <c r="P22" s="184">
        <f t="shared" si="22"/>
        <v>536.951</v>
      </c>
      <c r="Q22" s="183">
        <f t="shared" si="23"/>
        <v>0.034157679192328816</v>
      </c>
    </row>
    <row r="23" spans="1:17" s="182" customFormat="1" ht="18" customHeight="1">
      <c r="A23" s="189" t="s">
        <v>245</v>
      </c>
      <c r="B23" s="188">
        <v>105.65799999999999</v>
      </c>
      <c r="C23" s="184">
        <v>32.428</v>
      </c>
      <c r="D23" s="184">
        <f t="shared" si="16"/>
        <v>138.08599999999998</v>
      </c>
      <c r="E23" s="187">
        <f t="shared" si="17"/>
        <v>0.010486176587803028</v>
      </c>
      <c r="F23" s="185">
        <v>91.61</v>
      </c>
      <c r="G23" s="184">
        <v>14.502</v>
      </c>
      <c r="H23" s="184">
        <f t="shared" si="18"/>
        <v>106.112</v>
      </c>
      <c r="I23" s="186">
        <f t="shared" si="19"/>
        <v>0.3013231302774426</v>
      </c>
      <c r="J23" s="185">
        <v>389.003</v>
      </c>
      <c r="K23" s="184">
        <v>122.586</v>
      </c>
      <c r="L23" s="184">
        <f t="shared" si="20"/>
        <v>511.589</v>
      </c>
      <c r="M23" s="186">
        <f t="shared" si="21"/>
        <v>0.00962964674044621</v>
      </c>
      <c r="N23" s="185">
        <v>336.67400000000004</v>
      </c>
      <c r="O23" s="184">
        <v>58.145</v>
      </c>
      <c r="P23" s="184">
        <f t="shared" si="22"/>
        <v>394.819</v>
      </c>
      <c r="Q23" s="183">
        <f t="shared" si="23"/>
        <v>0.2957557766976766</v>
      </c>
    </row>
    <row r="24" spans="1:17" s="182" customFormat="1" ht="18" customHeight="1">
      <c r="A24" s="189" t="s">
        <v>255</v>
      </c>
      <c r="B24" s="188">
        <v>117.285</v>
      </c>
      <c r="C24" s="184">
        <v>1.27</v>
      </c>
      <c r="D24" s="184">
        <f>C24+B24</f>
        <v>118.55499999999999</v>
      </c>
      <c r="E24" s="187">
        <f>D24/$D$8</f>
        <v>0.00900300295009623</v>
      </c>
      <c r="F24" s="185">
        <v>154.964</v>
      </c>
      <c r="G24" s="184"/>
      <c r="H24" s="184">
        <f>G24+F24</f>
        <v>154.964</v>
      </c>
      <c r="I24" s="186">
        <f>(D24/H24-1)</f>
        <v>-0.23495134353785396</v>
      </c>
      <c r="J24" s="185">
        <v>475.90299999999996</v>
      </c>
      <c r="K24" s="184">
        <v>9.254</v>
      </c>
      <c r="L24" s="184">
        <f>K24+J24</f>
        <v>485.157</v>
      </c>
      <c r="M24" s="186">
        <f>(L24/$L$8)</f>
        <v>0.009132116843119499</v>
      </c>
      <c r="N24" s="185">
        <v>453.22200000000004</v>
      </c>
      <c r="O24" s="184">
        <v>2.9930000000000003</v>
      </c>
      <c r="P24" s="184">
        <f>O24+N24</f>
        <v>456.21500000000003</v>
      </c>
      <c r="Q24" s="183">
        <f>(L24/P24-1)</f>
        <v>0.06343938713106745</v>
      </c>
    </row>
    <row r="25" spans="1:17" s="182" customFormat="1" ht="18" customHeight="1">
      <c r="A25" s="189" t="s">
        <v>236</v>
      </c>
      <c r="B25" s="188">
        <v>113.99999999999999</v>
      </c>
      <c r="C25" s="184">
        <v>3.8290000000000006</v>
      </c>
      <c r="D25" s="184">
        <f>C25+B25</f>
        <v>117.82899999999998</v>
      </c>
      <c r="E25" s="187">
        <f>D25/$D$8</f>
        <v>0.008947870900484068</v>
      </c>
      <c r="F25" s="185">
        <v>103.884</v>
      </c>
      <c r="G25" s="184">
        <v>10.366</v>
      </c>
      <c r="H25" s="184">
        <f>G25+F25</f>
        <v>114.25</v>
      </c>
      <c r="I25" s="186">
        <f>(D25/H25-1)</f>
        <v>0.03132603938730827</v>
      </c>
      <c r="J25" s="185">
        <v>474.727</v>
      </c>
      <c r="K25" s="184">
        <v>19.989</v>
      </c>
      <c r="L25" s="184">
        <f>K25+J25</f>
        <v>494.71599999999995</v>
      </c>
      <c r="M25" s="186">
        <f>(L25/$L$8)</f>
        <v>0.009312046030791488</v>
      </c>
      <c r="N25" s="185">
        <v>386.19700000000006</v>
      </c>
      <c r="O25" s="184">
        <v>110.59899999999998</v>
      </c>
      <c r="P25" s="184">
        <f>O25+N25</f>
        <v>496.79600000000005</v>
      </c>
      <c r="Q25" s="183">
        <f>(L25/P25-1)</f>
        <v>-0.004186829201523579</v>
      </c>
    </row>
    <row r="26" spans="1:17" s="182" customFormat="1" ht="18" customHeight="1">
      <c r="A26" s="189" t="s">
        <v>237</v>
      </c>
      <c r="B26" s="188">
        <v>103.72200000000001</v>
      </c>
      <c r="C26" s="184">
        <v>0.1</v>
      </c>
      <c r="D26" s="184">
        <f t="shared" si="8"/>
        <v>103.822</v>
      </c>
      <c r="E26" s="187">
        <f t="shared" si="9"/>
        <v>0.007884186852388267</v>
      </c>
      <c r="F26" s="185">
        <v>87.104</v>
      </c>
      <c r="G26" s="184"/>
      <c r="H26" s="184">
        <f t="shared" si="10"/>
        <v>87.104</v>
      </c>
      <c r="I26" s="186">
        <f t="shared" si="11"/>
        <v>0.19193148420279216</v>
      </c>
      <c r="J26" s="185">
        <v>380.92299999999994</v>
      </c>
      <c r="K26" s="184">
        <v>0.787</v>
      </c>
      <c r="L26" s="184">
        <f t="shared" si="12"/>
        <v>381.7099999999999</v>
      </c>
      <c r="M26" s="186">
        <f t="shared" si="13"/>
        <v>0.007184932547994038</v>
      </c>
      <c r="N26" s="185">
        <v>329.4630000000001</v>
      </c>
      <c r="O26" s="184">
        <v>6.66</v>
      </c>
      <c r="P26" s="184">
        <f t="shared" si="14"/>
        <v>336.1230000000001</v>
      </c>
      <c r="Q26" s="183">
        <f t="shared" si="15"/>
        <v>0.13562594645412474</v>
      </c>
    </row>
    <row r="27" spans="1:17" s="182" customFormat="1" ht="18" customHeight="1">
      <c r="A27" s="189" t="s">
        <v>247</v>
      </c>
      <c r="B27" s="188">
        <v>76.614</v>
      </c>
      <c r="C27" s="184">
        <v>0.15000000000000002</v>
      </c>
      <c r="D27" s="184">
        <f t="shared" si="8"/>
        <v>76.76400000000001</v>
      </c>
      <c r="E27" s="187">
        <f t="shared" si="9"/>
        <v>0.005829416882132236</v>
      </c>
      <c r="F27" s="185">
        <v>70.405</v>
      </c>
      <c r="G27" s="184"/>
      <c r="H27" s="184">
        <f t="shared" si="10"/>
        <v>70.405</v>
      </c>
      <c r="I27" s="186">
        <f t="shared" si="11"/>
        <v>0.09032028975214845</v>
      </c>
      <c r="J27" s="185">
        <v>385.59799999999996</v>
      </c>
      <c r="K27" s="184">
        <v>0.15000000000000002</v>
      </c>
      <c r="L27" s="184">
        <f t="shared" si="12"/>
        <v>385.74799999999993</v>
      </c>
      <c r="M27" s="186">
        <f t="shared" si="13"/>
        <v>0.007260939877193692</v>
      </c>
      <c r="N27" s="185">
        <v>302.73099999999994</v>
      </c>
      <c r="O27" s="184">
        <v>0.003</v>
      </c>
      <c r="P27" s="184">
        <f t="shared" si="14"/>
        <v>302.7339999999999</v>
      </c>
      <c r="Q27" s="183">
        <f t="shared" si="15"/>
        <v>0.2742143267687145</v>
      </c>
    </row>
    <row r="28" spans="1:17" s="182" customFormat="1" ht="18" customHeight="1">
      <c r="A28" s="189" t="s">
        <v>238</v>
      </c>
      <c r="B28" s="188">
        <v>45.672000000000004</v>
      </c>
      <c r="C28" s="184">
        <v>23.237000000000002</v>
      </c>
      <c r="D28" s="184">
        <f t="shared" si="8"/>
        <v>68.909</v>
      </c>
      <c r="E28" s="187">
        <f t="shared" si="9"/>
        <v>0.0052329124059565715</v>
      </c>
      <c r="F28" s="185">
        <v>93.55699999999999</v>
      </c>
      <c r="G28" s="184">
        <v>15.041</v>
      </c>
      <c r="H28" s="184">
        <f t="shared" si="10"/>
        <v>108.59799999999998</v>
      </c>
      <c r="I28" s="186">
        <f t="shared" si="11"/>
        <v>-0.36546713567469</v>
      </c>
      <c r="J28" s="185">
        <v>236.916</v>
      </c>
      <c r="K28" s="184">
        <v>86.913</v>
      </c>
      <c r="L28" s="184">
        <f t="shared" si="12"/>
        <v>323.829</v>
      </c>
      <c r="M28" s="186">
        <f t="shared" si="13"/>
        <v>0.006095437693757989</v>
      </c>
      <c r="N28" s="185">
        <v>171.88000000000002</v>
      </c>
      <c r="O28" s="184">
        <v>91.14400000000002</v>
      </c>
      <c r="P28" s="184">
        <f t="shared" si="14"/>
        <v>263.02400000000006</v>
      </c>
      <c r="Q28" s="183">
        <f t="shared" si="15"/>
        <v>0.231176622665612</v>
      </c>
    </row>
    <row r="29" spans="1:17" s="182" customFormat="1" ht="18" customHeight="1">
      <c r="A29" s="189" t="s">
        <v>253</v>
      </c>
      <c r="B29" s="188">
        <v>66.179</v>
      </c>
      <c r="C29" s="184">
        <v>0</v>
      </c>
      <c r="D29" s="184">
        <f t="shared" si="8"/>
        <v>66.179</v>
      </c>
      <c r="E29" s="187">
        <f t="shared" si="9"/>
        <v>0.005025597673943895</v>
      </c>
      <c r="F29" s="185">
        <v>70.07900000000001</v>
      </c>
      <c r="G29" s="184"/>
      <c r="H29" s="184">
        <f t="shared" si="10"/>
        <v>70.07900000000001</v>
      </c>
      <c r="I29" s="186">
        <f t="shared" si="11"/>
        <v>-0.05565147904507772</v>
      </c>
      <c r="J29" s="185">
        <v>220.076</v>
      </c>
      <c r="K29" s="184">
        <v>5.2540000000000004</v>
      </c>
      <c r="L29" s="184">
        <f t="shared" si="12"/>
        <v>225.32999999999998</v>
      </c>
      <c r="M29" s="186">
        <f t="shared" si="13"/>
        <v>0.0042413896702719256</v>
      </c>
      <c r="N29" s="185">
        <v>198.19299999999998</v>
      </c>
      <c r="O29" s="184">
        <v>6.813</v>
      </c>
      <c r="P29" s="184">
        <f t="shared" si="14"/>
        <v>205.00599999999997</v>
      </c>
      <c r="Q29" s="183">
        <f t="shared" si="15"/>
        <v>0.09913856179819125</v>
      </c>
    </row>
    <row r="30" spans="1:17" s="182" customFormat="1" ht="18" customHeight="1">
      <c r="A30" s="189" t="s">
        <v>235</v>
      </c>
      <c r="B30" s="188">
        <v>49.849000000000004</v>
      </c>
      <c r="C30" s="184">
        <v>6</v>
      </c>
      <c r="D30" s="184">
        <f t="shared" si="8"/>
        <v>55.849000000000004</v>
      </c>
      <c r="E30" s="187">
        <f t="shared" si="9"/>
        <v>0.004241143028635861</v>
      </c>
      <c r="F30" s="185">
        <v>27.982</v>
      </c>
      <c r="G30" s="184">
        <v>6</v>
      </c>
      <c r="H30" s="184">
        <f t="shared" si="10"/>
        <v>33.982</v>
      </c>
      <c r="I30" s="186">
        <f t="shared" si="11"/>
        <v>0.6434877287975989</v>
      </c>
      <c r="J30" s="185">
        <v>166.398</v>
      </c>
      <c r="K30" s="184">
        <v>12</v>
      </c>
      <c r="L30" s="184">
        <f t="shared" si="12"/>
        <v>178.398</v>
      </c>
      <c r="M30" s="186">
        <f t="shared" si="13"/>
        <v>0.003357987992709231</v>
      </c>
      <c r="N30" s="185">
        <v>121.811</v>
      </c>
      <c r="O30" s="184">
        <v>18.55</v>
      </c>
      <c r="P30" s="184">
        <f t="shared" si="14"/>
        <v>140.36100000000002</v>
      </c>
      <c r="Q30" s="183">
        <f t="shared" si="15"/>
        <v>0.27099407955201205</v>
      </c>
    </row>
    <row r="31" spans="1:17" s="182" customFormat="1" ht="18" customHeight="1">
      <c r="A31" s="189" t="s">
        <v>232</v>
      </c>
      <c r="B31" s="188">
        <v>48.054</v>
      </c>
      <c r="C31" s="184">
        <v>0</v>
      </c>
      <c r="D31" s="184">
        <f t="shared" si="8"/>
        <v>48.054</v>
      </c>
      <c r="E31" s="187">
        <f t="shared" si="9"/>
        <v>0.0036491949201967384</v>
      </c>
      <c r="F31" s="185">
        <v>49.86</v>
      </c>
      <c r="G31" s="184">
        <v>0.35</v>
      </c>
      <c r="H31" s="184">
        <f t="shared" si="10"/>
        <v>50.21</v>
      </c>
      <c r="I31" s="186">
        <f t="shared" si="11"/>
        <v>-0.04293965345548689</v>
      </c>
      <c r="J31" s="185">
        <v>220.35299999999998</v>
      </c>
      <c r="K31" s="184">
        <v>0.008</v>
      </c>
      <c r="L31" s="184">
        <f t="shared" si="12"/>
        <v>220.361</v>
      </c>
      <c r="M31" s="186">
        <f t="shared" si="13"/>
        <v>0.004147858115345457</v>
      </c>
      <c r="N31" s="185">
        <v>229.73399999999998</v>
      </c>
      <c r="O31" s="184">
        <v>1.2399999999999998</v>
      </c>
      <c r="P31" s="184">
        <f t="shared" si="14"/>
        <v>230.974</v>
      </c>
      <c r="Q31" s="183">
        <f t="shared" si="15"/>
        <v>-0.045948894680786556</v>
      </c>
    </row>
    <row r="32" spans="1:17" s="182" customFormat="1" ht="18" customHeight="1">
      <c r="A32" s="189" t="s">
        <v>241</v>
      </c>
      <c r="B32" s="188">
        <v>34.345</v>
      </c>
      <c r="C32" s="184">
        <v>1.506</v>
      </c>
      <c r="D32" s="184">
        <f t="shared" si="8"/>
        <v>35.851</v>
      </c>
      <c r="E32" s="187">
        <f t="shared" si="9"/>
        <v>0.0027225056620463076</v>
      </c>
      <c r="F32" s="185">
        <v>42.278</v>
      </c>
      <c r="G32" s="184">
        <v>1.0899999999999999</v>
      </c>
      <c r="H32" s="184">
        <f t="shared" si="10"/>
        <v>43.367999999999995</v>
      </c>
      <c r="I32" s="186">
        <f t="shared" si="11"/>
        <v>-0.17333056631617771</v>
      </c>
      <c r="J32" s="185">
        <v>118.31200000000003</v>
      </c>
      <c r="K32" s="184">
        <v>8.001</v>
      </c>
      <c r="L32" s="184">
        <f t="shared" si="12"/>
        <v>126.31300000000003</v>
      </c>
      <c r="M32" s="186">
        <f t="shared" si="13"/>
        <v>0.002377591325704779</v>
      </c>
      <c r="N32" s="185">
        <v>143.54500000000002</v>
      </c>
      <c r="O32" s="184">
        <v>10.900999999999998</v>
      </c>
      <c r="P32" s="184">
        <f t="shared" si="14"/>
        <v>154.44600000000003</v>
      </c>
      <c r="Q32" s="183">
        <f t="shared" si="15"/>
        <v>-0.18215428046048454</v>
      </c>
    </row>
    <row r="33" spans="1:17" s="182" customFormat="1" ht="18" customHeight="1">
      <c r="A33" s="189" t="s">
        <v>266</v>
      </c>
      <c r="B33" s="188">
        <v>19.046</v>
      </c>
      <c r="C33" s="184">
        <v>16.66</v>
      </c>
      <c r="D33" s="184">
        <f t="shared" si="8"/>
        <v>35.706</v>
      </c>
      <c r="E33" s="187">
        <f t="shared" si="9"/>
        <v>0.0027114944400163307</v>
      </c>
      <c r="F33" s="185">
        <v>18.288000000000004</v>
      </c>
      <c r="G33" s="184">
        <v>17.924000000000003</v>
      </c>
      <c r="H33" s="184">
        <f t="shared" si="10"/>
        <v>36.212</v>
      </c>
      <c r="I33" s="186">
        <f t="shared" si="11"/>
        <v>-0.0139732685297691</v>
      </c>
      <c r="J33" s="185">
        <v>85.52799999999999</v>
      </c>
      <c r="K33" s="184">
        <v>75.826</v>
      </c>
      <c r="L33" s="184">
        <f t="shared" si="12"/>
        <v>161.35399999999998</v>
      </c>
      <c r="M33" s="186">
        <f t="shared" si="13"/>
        <v>0.003037168547716932</v>
      </c>
      <c r="N33" s="185">
        <v>82.593</v>
      </c>
      <c r="O33" s="184">
        <v>126.73099999999998</v>
      </c>
      <c r="P33" s="184">
        <f t="shared" si="14"/>
        <v>209.32399999999998</v>
      </c>
      <c r="Q33" s="183">
        <f t="shared" si="15"/>
        <v>-0.22916626855974476</v>
      </c>
    </row>
    <row r="34" spans="1:17" s="182" customFormat="1" ht="18" customHeight="1">
      <c r="A34" s="189" t="s">
        <v>258</v>
      </c>
      <c r="B34" s="188">
        <v>34.552</v>
      </c>
      <c r="C34" s="184">
        <v>0.25</v>
      </c>
      <c r="D34" s="184">
        <f t="shared" si="8"/>
        <v>34.802</v>
      </c>
      <c r="E34" s="187">
        <f t="shared" si="9"/>
        <v>0.002642845166119093</v>
      </c>
      <c r="F34" s="185">
        <v>36.273</v>
      </c>
      <c r="G34" s="184">
        <v>0.42000000000000004</v>
      </c>
      <c r="H34" s="184">
        <f t="shared" si="10"/>
        <v>36.693000000000005</v>
      </c>
      <c r="I34" s="186">
        <f t="shared" si="11"/>
        <v>-0.051535715259041326</v>
      </c>
      <c r="J34" s="185">
        <v>112.12899999999999</v>
      </c>
      <c r="K34" s="184">
        <v>0.25</v>
      </c>
      <c r="L34" s="184">
        <f t="shared" si="12"/>
        <v>112.37899999999999</v>
      </c>
      <c r="M34" s="186">
        <f t="shared" si="13"/>
        <v>0.0021153114532263292</v>
      </c>
      <c r="N34" s="185">
        <v>157.754</v>
      </c>
      <c r="O34" s="184">
        <v>2.0220000000000002</v>
      </c>
      <c r="P34" s="184">
        <f t="shared" si="14"/>
        <v>159.77599999999998</v>
      </c>
      <c r="Q34" s="183">
        <f t="shared" si="15"/>
        <v>-0.29664655517724814</v>
      </c>
    </row>
    <row r="35" spans="1:17" s="182" customFormat="1" ht="18" customHeight="1">
      <c r="A35" s="189" t="s">
        <v>246</v>
      </c>
      <c r="B35" s="188">
        <v>26.334</v>
      </c>
      <c r="C35" s="184">
        <v>5.07</v>
      </c>
      <c r="D35" s="184">
        <f t="shared" si="8"/>
        <v>31.404</v>
      </c>
      <c r="E35" s="187">
        <f t="shared" si="9"/>
        <v>0.0023848028733062464</v>
      </c>
      <c r="F35" s="185">
        <v>27.77</v>
      </c>
      <c r="G35" s="184">
        <v>1.635</v>
      </c>
      <c r="H35" s="184">
        <f t="shared" si="10"/>
        <v>29.405</v>
      </c>
      <c r="I35" s="186">
        <f t="shared" si="11"/>
        <v>0.0679816357762284</v>
      </c>
      <c r="J35" s="185">
        <v>108.222</v>
      </c>
      <c r="K35" s="184">
        <v>30.998</v>
      </c>
      <c r="L35" s="184">
        <f t="shared" si="12"/>
        <v>139.22</v>
      </c>
      <c r="M35" s="186">
        <f t="shared" si="13"/>
        <v>0.0026205399631440886</v>
      </c>
      <c r="N35" s="185">
        <v>126.17000000000002</v>
      </c>
      <c r="O35" s="184">
        <v>5.8740000000000006</v>
      </c>
      <c r="P35" s="184">
        <f t="shared" si="14"/>
        <v>132.044</v>
      </c>
      <c r="Q35" s="183">
        <f t="shared" si="15"/>
        <v>0.05434552118990621</v>
      </c>
    </row>
    <row r="36" spans="1:17" s="182" customFormat="1" ht="18" customHeight="1">
      <c r="A36" s="189" t="s">
        <v>240</v>
      </c>
      <c r="B36" s="188">
        <v>25.680999999999997</v>
      </c>
      <c r="C36" s="184">
        <v>2.3129999999999997</v>
      </c>
      <c r="D36" s="184">
        <f aca="true" t="shared" si="24" ref="D36:D44">C36+B36</f>
        <v>27.993999999999996</v>
      </c>
      <c r="E36" s="187">
        <f aca="true" t="shared" si="25" ref="E36:E44">D36/$D$8</f>
        <v>0.0021258493069460913</v>
      </c>
      <c r="F36" s="185">
        <v>42.731</v>
      </c>
      <c r="G36" s="184">
        <v>15.734999999999996</v>
      </c>
      <c r="H36" s="184">
        <f aca="true" t="shared" si="26" ref="H36:H44">G36+F36</f>
        <v>58.465999999999994</v>
      </c>
      <c r="I36" s="186">
        <f aca="true" t="shared" si="27" ref="I36:I44">(D36/H36-1)</f>
        <v>-0.5211918037833955</v>
      </c>
      <c r="J36" s="185">
        <v>108.092</v>
      </c>
      <c r="K36" s="184">
        <v>12.061</v>
      </c>
      <c r="L36" s="184">
        <f aca="true" t="shared" si="28" ref="L36:L44">K36+J36</f>
        <v>120.15299999999999</v>
      </c>
      <c r="M36" s="186">
        <f aca="true" t="shared" si="29" ref="M36:M44">(L36/$L$8)</f>
        <v>0.0022616415614972827</v>
      </c>
      <c r="N36" s="185">
        <v>140.583</v>
      </c>
      <c r="O36" s="184">
        <v>37.873000000000005</v>
      </c>
      <c r="P36" s="184">
        <f aca="true" t="shared" si="30" ref="P36:P44">O36+N36</f>
        <v>178.45600000000002</v>
      </c>
      <c r="Q36" s="183">
        <f aca="true" t="shared" si="31" ref="Q36:Q44">(L36/P36-1)</f>
        <v>-0.3267079840408842</v>
      </c>
    </row>
    <row r="37" spans="1:17" s="182" customFormat="1" ht="18" customHeight="1">
      <c r="A37" s="189" t="s">
        <v>269</v>
      </c>
      <c r="B37" s="188">
        <v>3.4210000000000003</v>
      </c>
      <c r="C37" s="184">
        <v>23.719</v>
      </c>
      <c r="D37" s="184">
        <f t="shared" si="24"/>
        <v>27.14</v>
      </c>
      <c r="E37" s="187">
        <f t="shared" si="25"/>
        <v>0.0020609970061626396</v>
      </c>
      <c r="F37" s="185">
        <v>48.650000000000006</v>
      </c>
      <c r="G37" s="184">
        <v>40.065</v>
      </c>
      <c r="H37" s="184">
        <f t="shared" si="26"/>
        <v>88.715</v>
      </c>
      <c r="I37" s="186">
        <f t="shared" si="27"/>
        <v>-0.6940765372259483</v>
      </c>
      <c r="J37" s="185">
        <v>9.042</v>
      </c>
      <c r="K37" s="184">
        <v>83.117</v>
      </c>
      <c r="L37" s="184">
        <f t="shared" si="28"/>
        <v>92.159</v>
      </c>
      <c r="M37" s="186">
        <f t="shared" si="29"/>
        <v>0.0017347101168179579</v>
      </c>
      <c r="N37" s="185">
        <v>125.62799999999996</v>
      </c>
      <c r="O37" s="184">
        <v>138.157</v>
      </c>
      <c r="P37" s="184">
        <f t="shared" si="30"/>
        <v>263.78499999999997</v>
      </c>
      <c r="Q37" s="183">
        <f t="shared" si="31"/>
        <v>-0.6506283526356691</v>
      </c>
    </row>
    <row r="38" spans="1:17" s="182" customFormat="1" ht="18" customHeight="1">
      <c r="A38" s="189" t="s">
        <v>256</v>
      </c>
      <c r="B38" s="188">
        <v>22.533</v>
      </c>
      <c r="C38" s="184">
        <v>0.47</v>
      </c>
      <c r="D38" s="184">
        <f t="shared" si="24"/>
        <v>23.003</v>
      </c>
      <c r="E38" s="187">
        <f t="shared" si="25"/>
        <v>0.001746835450728047</v>
      </c>
      <c r="F38" s="185">
        <v>19.918</v>
      </c>
      <c r="G38" s="184">
        <v>4.43</v>
      </c>
      <c r="H38" s="184">
        <f t="shared" si="26"/>
        <v>24.348</v>
      </c>
      <c r="I38" s="186">
        <f t="shared" si="27"/>
        <v>-0.05524067685230816</v>
      </c>
      <c r="J38" s="185">
        <v>72.344</v>
      </c>
      <c r="K38" s="184">
        <v>0.483</v>
      </c>
      <c r="L38" s="184">
        <f t="shared" si="28"/>
        <v>72.827</v>
      </c>
      <c r="M38" s="186">
        <f t="shared" si="29"/>
        <v>0.001370823616548589</v>
      </c>
      <c r="N38" s="185">
        <v>72.38000000000001</v>
      </c>
      <c r="O38" s="184">
        <v>6.634</v>
      </c>
      <c r="P38" s="184">
        <f t="shared" si="30"/>
        <v>79.01400000000001</v>
      </c>
      <c r="Q38" s="183">
        <f t="shared" si="31"/>
        <v>-0.07830257928974627</v>
      </c>
    </row>
    <row r="39" spans="1:17" s="182" customFormat="1" ht="18" customHeight="1">
      <c r="A39" s="189" t="s">
        <v>264</v>
      </c>
      <c r="B39" s="188">
        <v>21.372</v>
      </c>
      <c r="C39" s="184">
        <v>0.52</v>
      </c>
      <c r="D39" s="184">
        <f t="shared" si="24"/>
        <v>21.892</v>
      </c>
      <c r="E39" s="187">
        <f t="shared" si="25"/>
        <v>0.0016624667081397385</v>
      </c>
      <c r="F39" s="185">
        <v>26.933</v>
      </c>
      <c r="G39" s="184">
        <v>0.29000000000000004</v>
      </c>
      <c r="H39" s="184">
        <f t="shared" si="26"/>
        <v>27.223</v>
      </c>
      <c r="I39" s="186">
        <f t="shared" si="27"/>
        <v>-0.1958270580024244</v>
      </c>
      <c r="J39" s="185">
        <v>99.92399999999998</v>
      </c>
      <c r="K39" s="184">
        <v>4.34</v>
      </c>
      <c r="L39" s="184">
        <f t="shared" si="28"/>
        <v>104.26399999999998</v>
      </c>
      <c r="M39" s="186">
        <f t="shared" si="29"/>
        <v>0.001962562697293889</v>
      </c>
      <c r="N39" s="185">
        <v>90.23</v>
      </c>
      <c r="O39" s="184">
        <v>1.9080000000000001</v>
      </c>
      <c r="P39" s="184">
        <f t="shared" si="30"/>
        <v>92.138</v>
      </c>
      <c r="Q39" s="183">
        <f t="shared" si="31"/>
        <v>0.13160693741995666</v>
      </c>
    </row>
    <row r="40" spans="1:17" s="182" customFormat="1" ht="18" customHeight="1">
      <c r="A40" s="189" t="s">
        <v>239</v>
      </c>
      <c r="B40" s="188">
        <v>20.724</v>
      </c>
      <c r="C40" s="184">
        <v>0</v>
      </c>
      <c r="D40" s="184">
        <f t="shared" si="24"/>
        <v>20.724</v>
      </c>
      <c r="E40" s="187">
        <f t="shared" si="25"/>
        <v>0.0015737694162017148</v>
      </c>
      <c r="F40" s="185">
        <v>29.469</v>
      </c>
      <c r="G40" s="184">
        <v>0.16</v>
      </c>
      <c r="H40" s="184">
        <f t="shared" si="26"/>
        <v>29.629</v>
      </c>
      <c r="I40" s="186">
        <f t="shared" si="27"/>
        <v>-0.30055013669040465</v>
      </c>
      <c r="J40" s="185">
        <v>107.449</v>
      </c>
      <c r="K40" s="184"/>
      <c r="L40" s="184">
        <f t="shared" si="28"/>
        <v>107.449</v>
      </c>
      <c r="M40" s="186">
        <f t="shared" si="29"/>
        <v>0.0020225139958329925</v>
      </c>
      <c r="N40" s="185">
        <v>104.511</v>
      </c>
      <c r="O40" s="184">
        <v>0.8599999999999999</v>
      </c>
      <c r="P40" s="184">
        <f t="shared" si="30"/>
        <v>105.371</v>
      </c>
      <c r="Q40" s="183">
        <f t="shared" si="31"/>
        <v>0.019720796044452538</v>
      </c>
    </row>
    <row r="41" spans="1:17" s="182" customFormat="1" ht="18" customHeight="1">
      <c r="A41" s="189" t="s">
        <v>250</v>
      </c>
      <c r="B41" s="188">
        <v>13.888</v>
      </c>
      <c r="C41" s="184">
        <v>1.65</v>
      </c>
      <c r="D41" s="184">
        <f t="shared" si="24"/>
        <v>15.538</v>
      </c>
      <c r="E41" s="187">
        <f t="shared" si="25"/>
        <v>0.0011799473648399076</v>
      </c>
      <c r="F41" s="185">
        <v>18.410999999999998</v>
      </c>
      <c r="G41" s="184">
        <v>1.673</v>
      </c>
      <c r="H41" s="184">
        <f t="shared" si="26"/>
        <v>20.083999999999996</v>
      </c>
      <c r="I41" s="186">
        <f t="shared" si="27"/>
        <v>-0.22634933280223046</v>
      </c>
      <c r="J41" s="185">
        <v>68.584</v>
      </c>
      <c r="K41" s="184">
        <v>22.921999999999997</v>
      </c>
      <c r="L41" s="184">
        <f t="shared" si="28"/>
        <v>91.506</v>
      </c>
      <c r="M41" s="186">
        <f t="shared" si="29"/>
        <v>0.0017224186888914164</v>
      </c>
      <c r="N41" s="185">
        <v>66.63499999999999</v>
      </c>
      <c r="O41" s="184">
        <v>9.336</v>
      </c>
      <c r="P41" s="184">
        <f t="shared" si="30"/>
        <v>75.97099999999999</v>
      </c>
      <c r="Q41" s="183">
        <f t="shared" si="31"/>
        <v>0.20448592225980988</v>
      </c>
    </row>
    <row r="42" spans="1:17" s="182" customFormat="1" ht="18" customHeight="1">
      <c r="A42" s="189" t="s">
        <v>259</v>
      </c>
      <c r="B42" s="188">
        <v>12.680000000000001</v>
      </c>
      <c r="C42" s="184">
        <v>1.6800000000000002</v>
      </c>
      <c r="D42" s="184">
        <f t="shared" si="24"/>
        <v>14.360000000000001</v>
      </c>
      <c r="E42" s="187">
        <f t="shared" si="25"/>
        <v>0.001090490678279127</v>
      </c>
      <c r="F42" s="185">
        <v>11.346</v>
      </c>
      <c r="G42" s="184">
        <v>7.085</v>
      </c>
      <c r="H42" s="184">
        <f t="shared" si="26"/>
        <v>18.431</v>
      </c>
      <c r="I42" s="186">
        <f t="shared" si="27"/>
        <v>-0.22087786880798654</v>
      </c>
      <c r="J42" s="185">
        <v>45.321</v>
      </c>
      <c r="K42" s="184">
        <v>13.726000000000003</v>
      </c>
      <c r="L42" s="184">
        <f t="shared" si="28"/>
        <v>59.047</v>
      </c>
      <c r="M42" s="186">
        <f t="shared" si="29"/>
        <v>0.0011114424881753268</v>
      </c>
      <c r="N42" s="185">
        <v>26.145</v>
      </c>
      <c r="O42" s="184">
        <v>24.886000000000003</v>
      </c>
      <c r="P42" s="184">
        <f t="shared" si="30"/>
        <v>51.031000000000006</v>
      </c>
      <c r="Q42" s="183">
        <f t="shared" si="31"/>
        <v>0.15708098998647868</v>
      </c>
    </row>
    <row r="43" spans="1:17" s="182" customFormat="1" ht="18" customHeight="1">
      <c r="A43" s="189" t="s">
        <v>244</v>
      </c>
      <c r="B43" s="188">
        <v>11.613000000000001</v>
      </c>
      <c r="C43" s="184">
        <v>1.375</v>
      </c>
      <c r="D43" s="184">
        <f t="shared" si="24"/>
        <v>12.988000000000001</v>
      </c>
      <c r="E43" s="187">
        <f t="shared" si="25"/>
        <v>0.0009863017360368595</v>
      </c>
      <c r="F43" s="185">
        <v>19.948</v>
      </c>
      <c r="G43" s="184">
        <v>1.6800000000000002</v>
      </c>
      <c r="H43" s="184">
        <f t="shared" si="26"/>
        <v>21.628</v>
      </c>
      <c r="I43" s="186">
        <f t="shared" si="27"/>
        <v>-0.39948215276493426</v>
      </c>
      <c r="J43" s="185">
        <v>48.72700000000001</v>
      </c>
      <c r="K43" s="184">
        <v>5.999</v>
      </c>
      <c r="L43" s="184">
        <f t="shared" si="28"/>
        <v>54.72600000000001</v>
      </c>
      <c r="M43" s="186">
        <f t="shared" si="29"/>
        <v>0.0010301082461070495</v>
      </c>
      <c r="N43" s="185">
        <v>74.065</v>
      </c>
      <c r="O43" s="184">
        <v>8.468</v>
      </c>
      <c r="P43" s="184">
        <f t="shared" si="30"/>
        <v>82.533</v>
      </c>
      <c r="Q43" s="183">
        <f t="shared" si="31"/>
        <v>-0.33691977754352787</v>
      </c>
    </row>
    <row r="44" spans="1:17" s="182" customFormat="1" ht="18" customHeight="1">
      <c r="A44" s="189" t="s">
        <v>261</v>
      </c>
      <c r="B44" s="188">
        <v>11.936</v>
      </c>
      <c r="C44" s="184">
        <v>0</v>
      </c>
      <c r="D44" s="184">
        <f t="shared" si="24"/>
        <v>11.936</v>
      </c>
      <c r="E44" s="187">
        <f t="shared" si="25"/>
        <v>0.0009064134217228175</v>
      </c>
      <c r="F44" s="185">
        <v>14.533000000000001</v>
      </c>
      <c r="G44" s="184"/>
      <c r="H44" s="184">
        <f t="shared" si="26"/>
        <v>14.533000000000001</v>
      </c>
      <c r="I44" s="186">
        <f t="shared" si="27"/>
        <v>-0.1786967590999794</v>
      </c>
      <c r="J44" s="185">
        <v>53.668</v>
      </c>
      <c r="K44" s="184">
        <v>6.3229999999999995</v>
      </c>
      <c r="L44" s="184">
        <f t="shared" si="28"/>
        <v>59.991</v>
      </c>
      <c r="M44" s="186">
        <f t="shared" si="29"/>
        <v>0.0011292114130798522</v>
      </c>
      <c r="N44" s="185">
        <v>63.58</v>
      </c>
      <c r="O44" s="184">
        <v>5.02</v>
      </c>
      <c r="P44" s="184">
        <f t="shared" si="30"/>
        <v>68.6</v>
      </c>
      <c r="Q44" s="183">
        <f t="shared" si="31"/>
        <v>-0.1254956268221573</v>
      </c>
    </row>
    <row r="45" spans="1:17" s="182" customFormat="1" ht="18" customHeight="1">
      <c r="A45" s="189" t="s">
        <v>248</v>
      </c>
      <c r="B45" s="188">
        <v>11.774000000000001</v>
      </c>
      <c r="C45" s="184">
        <v>0</v>
      </c>
      <c r="D45" s="184">
        <f aca="true" t="shared" si="32" ref="D45:D52">C45+B45</f>
        <v>11.774000000000001</v>
      </c>
      <c r="E45" s="187">
        <f aca="true" t="shared" si="33" ref="E45:E52">D45/$D$8</f>
        <v>0.0008941112288341533</v>
      </c>
      <c r="F45" s="185">
        <v>13.245000000000001</v>
      </c>
      <c r="G45" s="184"/>
      <c r="H45" s="184">
        <f aca="true" t="shared" si="34" ref="H45:H52">G45+F45</f>
        <v>13.245000000000001</v>
      </c>
      <c r="I45" s="186">
        <f aca="true" t="shared" si="35" ref="I45:I52">(D45/H45-1)</f>
        <v>-0.11106077765194411</v>
      </c>
      <c r="J45" s="185">
        <v>54.659000000000006</v>
      </c>
      <c r="K45" s="184"/>
      <c r="L45" s="184">
        <f aca="true" t="shared" si="36" ref="L45:L52">K45+J45</f>
        <v>54.659000000000006</v>
      </c>
      <c r="M45" s="186">
        <f aca="true" t="shared" si="37" ref="M45:M52">(L45/$L$8)</f>
        <v>0.0010288471041911562</v>
      </c>
      <c r="N45" s="185">
        <v>46.027</v>
      </c>
      <c r="O45" s="184"/>
      <c r="P45" s="184">
        <f aca="true" t="shared" si="38" ref="P45:P52">O45+N45</f>
        <v>46.027</v>
      </c>
      <c r="Q45" s="183">
        <f aca="true" t="shared" si="39" ref="Q45:Q52">(L45/P45-1)</f>
        <v>0.1875420948573665</v>
      </c>
    </row>
    <row r="46" spans="1:17" s="182" customFormat="1" ht="18" customHeight="1">
      <c r="A46" s="189" t="s">
        <v>263</v>
      </c>
      <c r="B46" s="188">
        <v>7.773</v>
      </c>
      <c r="C46" s="184">
        <v>0.9279999999999999</v>
      </c>
      <c r="D46" s="184">
        <f t="shared" si="32"/>
        <v>8.701</v>
      </c>
      <c r="E46" s="187">
        <f t="shared" si="33"/>
        <v>0.0006607492612609111</v>
      </c>
      <c r="F46" s="185">
        <v>13.728000000000002</v>
      </c>
      <c r="G46" s="184"/>
      <c r="H46" s="184">
        <f t="shared" si="34"/>
        <v>13.728000000000002</v>
      </c>
      <c r="I46" s="186">
        <f t="shared" si="35"/>
        <v>-0.36618589743589747</v>
      </c>
      <c r="J46" s="185">
        <v>29.708000000000002</v>
      </c>
      <c r="K46" s="184">
        <v>2.378</v>
      </c>
      <c r="L46" s="184">
        <f t="shared" si="36"/>
        <v>32.086</v>
      </c>
      <c r="M46" s="186">
        <f t="shared" si="37"/>
        <v>0.0006039552166171616</v>
      </c>
      <c r="N46" s="185">
        <v>39.166</v>
      </c>
      <c r="O46" s="184"/>
      <c r="P46" s="184">
        <f t="shared" si="38"/>
        <v>39.166</v>
      </c>
      <c r="Q46" s="183">
        <f t="shared" si="39"/>
        <v>-0.18076903436654235</v>
      </c>
    </row>
    <row r="47" spans="1:17" s="182" customFormat="1" ht="18" customHeight="1">
      <c r="A47" s="189" t="s">
        <v>242</v>
      </c>
      <c r="B47" s="188">
        <v>6.269</v>
      </c>
      <c r="C47" s="184">
        <v>0</v>
      </c>
      <c r="D47" s="184">
        <f t="shared" si="32"/>
        <v>6.269</v>
      </c>
      <c r="E47" s="187">
        <f t="shared" si="33"/>
        <v>0.000476064489006396</v>
      </c>
      <c r="F47" s="185">
        <v>4.292</v>
      </c>
      <c r="G47" s="184"/>
      <c r="H47" s="184">
        <f t="shared" si="34"/>
        <v>4.292</v>
      </c>
      <c r="I47" s="186">
        <f t="shared" si="35"/>
        <v>0.4606244175209693</v>
      </c>
      <c r="J47" s="185">
        <v>39.934</v>
      </c>
      <c r="K47" s="184"/>
      <c r="L47" s="184">
        <f t="shared" si="36"/>
        <v>39.934</v>
      </c>
      <c r="M47" s="186">
        <f t="shared" si="37"/>
        <v>0.0007516782278996986</v>
      </c>
      <c r="N47" s="185">
        <v>37.501</v>
      </c>
      <c r="O47" s="184">
        <v>0.068</v>
      </c>
      <c r="P47" s="184">
        <f t="shared" si="38"/>
        <v>37.568999999999996</v>
      </c>
      <c r="Q47" s="183">
        <f t="shared" si="39"/>
        <v>0.0629508371263543</v>
      </c>
    </row>
    <row r="48" spans="1:17" s="182" customFormat="1" ht="18" customHeight="1">
      <c r="A48" s="189" t="s">
        <v>252</v>
      </c>
      <c r="B48" s="188">
        <v>5.742</v>
      </c>
      <c r="C48" s="184">
        <v>0</v>
      </c>
      <c r="D48" s="184">
        <f t="shared" si="32"/>
        <v>5.742</v>
      </c>
      <c r="E48" s="187">
        <f t="shared" si="33"/>
        <v>0.00043604439238709934</v>
      </c>
      <c r="F48" s="185">
        <v>18.517</v>
      </c>
      <c r="G48" s="184">
        <v>0.005</v>
      </c>
      <c r="H48" s="184">
        <f t="shared" si="34"/>
        <v>18.522</v>
      </c>
      <c r="I48" s="186">
        <f t="shared" si="35"/>
        <v>-0.6899902818270165</v>
      </c>
      <c r="J48" s="185">
        <v>38.342999999999996</v>
      </c>
      <c r="K48" s="184">
        <v>0.19100000000000003</v>
      </c>
      <c r="L48" s="184">
        <f t="shared" si="36"/>
        <v>38.534</v>
      </c>
      <c r="M48" s="186">
        <f t="shared" si="37"/>
        <v>0.0007253260087616314</v>
      </c>
      <c r="N48" s="185">
        <v>47.223</v>
      </c>
      <c r="O48" s="184">
        <v>0.015</v>
      </c>
      <c r="P48" s="184">
        <f t="shared" si="38"/>
        <v>47.238</v>
      </c>
      <c r="Q48" s="183">
        <f t="shared" si="39"/>
        <v>-0.18425843600491132</v>
      </c>
    </row>
    <row r="49" spans="1:17" s="182" customFormat="1" ht="18" customHeight="1">
      <c r="A49" s="189" t="s">
        <v>268</v>
      </c>
      <c r="B49" s="188">
        <v>5.031</v>
      </c>
      <c r="C49" s="184">
        <v>0.06</v>
      </c>
      <c r="D49" s="184">
        <f t="shared" si="32"/>
        <v>5.090999999999999</v>
      </c>
      <c r="E49" s="187">
        <f t="shared" si="33"/>
        <v>0.0003866078024456152</v>
      </c>
      <c r="F49" s="185">
        <v>15.905999999999999</v>
      </c>
      <c r="G49" s="184">
        <v>0.005</v>
      </c>
      <c r="H49" s="184">
        <f t="shared" si="34"/>
        <v>15.911</v>
      </c>
      <c r="I49" s="186">
        <f t="shared" si="35"/>
        <v>-0.6800326817924707</v>
      </c>
      <c r="J49" s="185">
        <v>29.347000000000005</v>
      </c>
      <c r="K49" s="184">
        <v>0.79</v>
      </c>
      <c r="L49" s="184">
        <f t="shared" si="36"/>
        <v>30.137000000000004</v>
      </c>
      <c r="M49" s="186">
        <f t="shared" si="37"/>
        <v>0.000567269162974238</v>
      </c>
      <c r="N49" s="185">
        <v>31.539</v>
      </c>
      <c r="O49" s="184">
        <v>1.4469999999999996</v>
      </c>
      <c r="P49" s="184">
        <f t="shared" si="38"/>
        <v>32.986000000000004</v>
      </c>
      <c r="Q49" s="183">
        <f t="shared" si="39"/>
        <v>-0.08636997514096889</v>
      </c>
    </row>
    <row r="50" spans="1:17" s="182" customFormat="1" ht="18" customHeight="1">
      <c r="A50" s="189" t="s">
        <v>260</v>
      </c>
      <c r="B50" s="188">
        <v>0</v>
      </c>
      <c r="C50" s="184">
        <v>4.686</v>
      </c>
      <c r="D50" s="184">
        <f t="shared" si="32"/>
        <v>4.686</v>
      </c>
      <c r="E50" s="187">
        <f t="shared" si="33"/>
        <v>0.00035585232022395465</v>
      </c>
      <c r="F50" s="185">
        <v>0.954</v>
      </c>
      <c r="G50" s="184">
        <v>0.116</v>
      </c>
      <c r="H50" s="184">
        <f t="shared" si="34"/>
        <v>1.07</v>
      </c>
      <c r="I50" s="186">
        <f t="shared" si="35"/>
        <v>3.3794392523364483</v>
      </c>
      <c r="J50" s="185">
        <v>1.6520000000000001</v>
      </c>
      <c r="K50" s="184">
        <v>5.050999999999999</v>
      </c>
      <c r="L50" s="184">
        <f t="shared" si="36"/>
        <v>6.702999999999999</v>
      </c>
      <c r="M50" s="186">
        <f t="shared" si="37"/>
        <v>0.00012617066063033203</v>
      </c>
      <c r="N50" s="185">
        <v>2.19</v>
      </c>
      <c r="O50" s="184">
        <v>7.518999999999998</v>
      </c>
      <c r="P50" s="184">
        <f t="shared" si="38"/>
        <v>9.708999999999998</v>
      </c>
      <c r="Q50" s="183">
        <f t="shared" si="39"/>
        <v>-0.3096096405397053</v>
      </c>
    </row>
    <row r="51" spans="1:17" s="182" customFormat="1" ht="18" customHeight="1">
      <c r="A51" s="445" t="s">
        <v>267</v>
      </c>
      <c r="B51" s="446">
        <v>2.954</v>
      </c>
      <c r="C51" s="447">
        <v>0.068</v>
      </c>
      <c r="D51" s="447">
        <f t="shared" si="32"/>
        <v>3.0220000000000002</v>
      </c>
      <c r="E51" s="448">
        <f t="shared" si="33"/>
        <v>0.00022948905499718116</v>
      </c>
      <c r="F51" s="449">
        <v>4.609999999999999</v>
      </c>
      <c r="G51" s="447">
        <v>0.761</v>
      </c>
      <c r="H51" s="447">
        <f t="shared" si="34"/>
        <v>5.3709999999999996</v>
      </c>
      <c r="I51" s="450">
        <f t="shared" si="35"/>
        <v>-0.43734872463228436</v>
      </c>
      <c r="J51" s="449">
        <v>14.115</v>
      </c>
      <c r="K51" s="447">
        <v>3.8330000000000006</v>
      </c>
      <c r="L51" s="447">
        <f t="shared" si="36"/>
        <v>17.948</v>
      </c>
      <c r="M51" s="450">
        <f t="shared" si="37"/>
        <v>0.00033783544935002234</v>
      </c>
      <c r="N51" s="449">
        <v>26.406</v>
      </c>
      <c r="O51" s="447">
        <v>2.642</v>
      </c>
      <c r="P51" s="447">
        <f t="shared" si="38"/>
        <v>29.048</v>
      </c>
      <c r="Q51" s="451">
        <f t="shared" si="39"/>
        <v>-0.3821261360506747</v>
      </c>
    </row>
    <row r="52" spans="1:17" s="182" customFormat="1" ht="18" customHeight="1">
      <c r="A52" s="189" t="s">
        <v>262</v>
      </c>
      <c r="B52" s="188">
        <v>2.326</v>
      </c>
      <c r="C52" s="184">
        <v>0</v>
      </c>
      <c r="D52" s="184">
        <f t="shared" si="32"/>
        <v>2.326</v>
      </c>
      <c r="E52" s="187">
        <f t="shared" si="33"/>
        <v>0.00017663518925329033</v>
      </c>
      <c r="F52" s="185">
        <v>5.948</v>
      </c>
      <c r="G52" s="184">
        <v>0.16</v>
      </c>
      <c r="H52" s="184">
        <f t="shared" si="34"/>
        <v>6.1080000000000005</v>
      </c>
      <c r="I52" s="186">
        <f t="shared" si="35"/>
        <v>-0.6191879502292077</v>
      </c>
      <c r="J52" s="185">
        <v>14.431000000000001</v>
      </c>
      <c r="K52" s="184">
        <v>0.506</v>
      </c>
      <c r="L52" s="184">
        <f t="shared" si="36"/>
        <v>14.937000000000001</v>
      </c>
      <c r="M52" s="186">
        <f t="shared" si="37"/>
        <v>0.0002811593551895077</v>
      </c>
      <c r="N52" s="185">
        <v>16.076</v>
      </c>
      <c r="O52" s="184">
        <v>0.18</v>
      </c>
      <c r="P52" s="184">
        <f t="shared" si="38"/>
        <v>16.256</v>
      </c>
      <c r="Q52" s="183">
        <f t="shared" si="39"/>
        <v>-0.08113927165354329</v>
      </c>
    </row>
    <row r="53" spans="1:17" s="182" customFormat="1" ht="18" customHeight="1">
      <c r="A53" s="189" t="s">
        <v>257</v>
      </c>
      <c r="B53" s="188">
        <v>1.988</v>
      </c>
      <c r="C53" s="184">
        <v>0</v>
      </c>
      <c r="D53" s="184">
        <f>C53+B53</f>
        <v>1.988</v>
      </c>
      <c r="E53" s="187">
        <f>D53/$D$8</f>
        <v>0.00015096765100410198</v>
      </c>
      <c r="F53" s="185">
        <v>5.831</v>
      </c>
      <c r="G53" s="184">
        <v>0.1</v>
      </c>
      <c r="H53" s="184">
        <f>G53+F53</f>
        <v>5.931</v>
      </c>
      <c r="I53" s="186">
        <f>(D53/H53-1)</f>
        <v>-0.6648120047209577</v>
      </c>
      <c r="J53" s="185">
        <v>6.593</v>
      </c>
      <c r="K53" s="184"/>
      <c r="L53" s="184">
        <f>K53+J53</f>
        <v>6.593</v>
      </c>
      <c r="M53" s="186">
        <f>(L53/$L$8)</f>
        <v>0.00012410012912662677</v>
      </c>
      <c r="N53" s="185">
        <v>13.577</v>
      </c>
      <c r="O53" s="184">
        <v>0.35</v>
      </c>
      <c r="P53" s="184">
        <f>O53+N53</f>
        <v>13.927</v>
      </c>
      <c r="Q53" s="183">
        <f>(L53/P53-1)</f>
        <v>-0.5266030013642564</v>
      </c>
    </row>
    <row r="54" spans="1:17" s="182" customFormat="1" ht="18" customHeight="1" thickBot="1">
      <c r="A54" s="466" t="s">
        <v>270</v>
      </c>
      <c r="B54" s="467">
        <v>1333.9530000000007</v>
      </c>
      <c r="C54" s="468">
        <v>615.2269999999999</v>
      </c>
      <c r="D54" s="468">
        <f>C54+B54</f>
        <v>1949.1800000000005</v>
      </c>
      <c r="E54" s="469">
        <f>D54/$D$8</f>
        <v>0.14801968107855912</v>
      </c>
      <c r="F54" s="470">
        <v>1296.701999999997</v>
      </c>
      <c r="G54" s="468">
        <v>712.3339999999995</v>
      </c>
      <c r="H54" s="468">
        <f>G54+F54</f>
        <v>2009.0359999999964</v>
      </c>
      <c r="I54" s="471">
        <f>(D54/H54-1)</f>
        <v>-0.029793393448398153</v>
      </c>
      <c r="J54" s="470">
        <v>4961.817999999995</v>
      </c>
      <c r="K54" s="468">
        <v>2358.401599999988</v>
      </c>
      <c r="L54" s="468">
        <f>K54+J54</f>
        <v>7320.219599999982</v>
      </c>
      <c r="M54" s="471">
        <f>(L54/$L$8)</f>
        <v>0.1377885935985533</v>
      </c>
      <c r="N54" s="470">
        <v>5244.315000000012</v>
      </c>
      <c r="O54" s="468">
        <v>2813.6659999999915</v>
      </c>
      <c r="P54" s="468">
        <f>O54+N54</f>
        <v>8057.981000000003</v>
      </c>
      <c r="Q54" s="472">
        <f>(L54/P54-1)</f>
        <v>-0.09155660704586188</v>
      </c>
    </row>
    <row r="55" ht="15" thickTop="1">
      <c r="A55" s="116" t="s">
        <v>143</v>
      </c>
    </row>
    <row r="56" ht="13.5" customHeight="1">
      <c r="A56" s="116" t="s">
        <v>53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55:Q65536 I55:I65536 I3 Q3">
    <cfRule type="cellIs" priority="4" dxfId="93" operator="lessThan" stopIfTrue="1">
      <formula>0</formula>
    </cfRule>
  </conditionalFormatting>
  <conditionalFormatting sqref="I8:I54 Q8:Q54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2"/>
  <sheetViews>
    <sheetView showGridLines="0" zoomScale="80" zoomScaleNormal="80" zoomScalePageLayoutView="0" workbookViewId="0" topLeftCell="A10">
      <selection activeCell="M6" sqref="M6:M8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customWidth="1"/>
    <col min="7" max="8" width="9.28125" style="123" bestFit="1" customWidth="1"/>
    <col min="9" max="9" width="10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4" width="10.00390625" style="123" customWidth="1"/>
    <col min="15" max="15" width="10.421875" style="123" customWidth="1"/>
    <col min="16" max="16" width="8.7109375" style="123" customWidth="1"/>
    <col min="17" max="17" width="10.28125" style="123" customWidth="1"/>
    <col min="18" max="18" width="11.140625" style="123" bestFit="1" customWidth="1"/>
    <col min="19" max="19" width="9.2812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623" t="s">
        <v>63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16.5" customHeight="1" thickBot="1">
      <c r="A4" s="634" t="s">
        <v>45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6"/>
    </row>
    <row r="5" spans="1:25" s="258" customFormat="1" ht="15.75" customHeight="1" thickBot="1" thickTop="1">
      <c r="A5" s="570" t="s">
        <v>62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3" customFormat="1" ht="26.25" customHeight="1">
      <c r="A6" s="571"/>
      <c r="B6" s="629" t="s">
        <v>153</v>
      </c>
      <c r="C6" s="630"/>
      <c r="D6" s="630"/>
      <c r="E6" s="630"/>
      <c r="F6" s="630"/>
      <c r="G6" s="626" t="s">
        <v>34</v>
      </c>
      <c r="H6" s="629" t="s">
        <v>154</v>
      </c>
      <c r="I6" s="630"/>
      <c r="J6" s="630"/>
      <c r="K6" s="630"/>
      <c r="L6" s="630"/>
      <c r="M6" s="637" t="s">
        <v>33</v>
      </c>
      <c r="N6" s="629" t="s">
        <v>155</v>
      </c>
      <c r="O6" s="630"/>
      <c r="P6" s="630"/>
      <c r="Q6" s="630"/>
      <c r="R6" s="630"/>
      <c r="S6" s="626" t="s">
        <v>34</v>
      </c>
      <c r="T6" s="629" t="s">
        <v>156</v>
      </c>
      <c r="U6" s="630"/>
      <c r="V6" s="630"/>
      <c r="W6" s="630"/>
      <c r="X6" s="630"/>
      <c r="Y6" s="631" t="s">
        <v>33</v>
      </c>
    </row>
    <row r="7" spans="1:25" s="163" customFormat="1" ht="26.25" customHeight="1">
      <c r="A7" s="572"/>
      <c r="B7" s="618" t="s">
        <v>22</v>
      </c>
      <c r="C7" s="619"/>
      <c r="D7" s="620" t="s">
        <v>21</v>
      </c>
      <c r="E7" s="619"/>
      <c r="F7" s="621" t="s">
        <v>17</v>
      </c>
      <c r="G7" s="627"/>
      <c r="H7" s="618" t="s">
        <v>22</v>
      </c>
      <c r="I7" s="619"/>
      <c r="J7" s="620" t="s">
        <v>21</v>
      </c>
      <c r="K7" s="619"/>
      <c r="L7" s="621" t="s">
        <v>17</v>
      </c>
      <c r="M7" s="638"/>
      <c r="N7" s="618" t="s">
        <v>22</v>
      </c>
      <c r="O7" s="619"/>
      <c r="P7" s="620" t="s">
        <v>21</v>
      </c>
      <c r="Q7" s="619"/>
      <c r="R7" s="621" t="s">
        <v>17</v>
      </c>
      <c r="S7" s="627"/>
      <c r="T7" s="618" t="s">
        <v>22</v>
      </c>
      <c r="U7" s="619"/>
      <c r="V7" s="620" t="s">
        <v>21</v>
      </c>
      <c r="W7" s="619"/>
      <c r="X7" s="621" t="s">
        <v>17</v>
      </c>
      <c r="Y7" s="632"/>
    </row>
    <row r="8" spans="1:25" s="254" customFormat="1" ht="21" customHeight="1" thickBot="1">
      <c r="A8" s="573"/>
      <c r="B8" s="257" t="s">
        <v>19</v>
      </c>
      <c r="C8" s="255" t="s">
        <v>18</v>
      </c>
      <c r="D8" s="256" t="s">
        <v>19</v>
      </c>
      <c r="E8" s="255" t="s">
        <v>18</v>
      </c>
      <c r="F8" s="622"/>
      <c r="G8" s="628"/>
      <c r="H8" s="257" t="s">
        <v>19</v>
      </c>
      <c r="I8" s="255" t="s">
        <v>18</v>
      </c>
      <c r="J8" s="256" t="s">
        <v>19</v>
      </c>
      <c r="K8" s="255" t="s">
        <v>18</v>
      </c>
      <c r="L8" s="622"/>
      <c r="M8" s="639"/>
      <c r="N8" s="257" t="s">
        <v>19</v>
      </c>
      <c r="O8" s="255" t="s">
        <v>18</v>
      </c>
      <c r="P8" s="256" t="s">
        <v>19</v>
      </c>
      <c r="Q8" s="255" t="s">
        <v>18</v>
      </c>
      <c r="R8" s="622"/>
      <c r="S8" s="628"/>
      <c r="T8" s="257" t="s">
        <v>19</v>
      </c>
      <c r="U8" s="255" t="s">
        <v>18</v>
      </c>
      <c r="V8" s="256" t="s">
        <v>19</v>
      </c>
      <c r="W8" s="255" t="s">
        <v>18</v>
      </c>
      <c r="X8" s="622"/>
      <c r="Y8" s="633"/>
    </row>
    <row r="9" spans="1:25" s="247" customFormat="1" ht="18" customHeight="1" thickBot="1" thickTop="1">
      <c r="A9" s="253" t="s">
        <v>24</v>
      </c>
      <c r="B9" s="251">
        <f>B10+B34+B50+B64+B83+B90</f>
        <v>390384</v>
      </c>
      <c r="C9" s="250">
        <f>C10+C34+C50+C64+C83+C90</f>
        <v>393366</v>
      </c>
      <c r="D9" s="249">
        <f>D10+D34+D50+D64+D83+D90</f>
        <v>266</v>
      </c>
      <c r="E9" s="250">
        <f>E10+E34+E50+E64+E83+E90</f>
        <v>521</v>
      </c>
      <c r="F9" s="249">
        <f aca="true" t="shared" si="0" ref="F9:F48">SUM(B9:E9)</f>
        <v>784537</v>
      </c>
      <c r="G9" s="252">
        <f aca="true" t="shared" si="1" ref="G9:G48">F9/$F$9</f>
        <v>1</v>
      </c>
      <c r="H9" s="251">
        <f>H10+H34+H50+H64+H83+H90</f>
        <v>378041</v>
      </c>
      <c r="I9" s="250">
        <f>I10+I34+I50+I64+I83+I90</f>
        <v>351944</v>
      </c>
      <c r="J9" s="249">
        <f>J10+J34+J50+J64+J83+J90</f>
        <v>4320</v>
      </c>
      <c r="K9" s="250">
        <f>K10+K34+K50+K64+K83+K90</f>
        <v>4222</v>
      </c>
      <c r="L9" s="249">
        <f aca="true" t="shared" si="2" ref="L9:L48">SUM(H9:K9)</f>
        <v>738527</v>
      </c>
      <c r="M9" s="465">
        <f aca="true" t="shared" si="3" ref="M9:M47">IF(ISERROR(F9/L9-1),"         /0",(F9/L9-1))</f>
        <v>0.06229968572577582</v>
      </c>
      <c r="N9" s="251">
        <f>N10+N34+N50+N64+N83+N90</f>
        <v>1706281</v>
      </c>
      <c r="O9" s="250">
        <f>O10+O34+O50+O64+O83+O90</f>
        <v>1628240</v>
      </c>
      <c r="P9" s="249">
        <f>P10+P34+P50+P64+P83+P90</f>
        <v>13542</v>
      </c>
      <c r="Q9" s="250">
        <f>Q10+Q34+Q50+Q64+Q83+Q90</f>
        <v>14141</v>
      </c>
      <c r="R9" s="249">
        <f aca="true" t="shared" si="4" ref="R9:R48">SUM(N9:Q9)</f>
        <v>3362204</v>
      </c>
      <c r="S9" s="252">
        <f aca="true" t="shared" si="5" ref="S9:S48">R9/$R$9</f>
        <v>1</v>
      </c>
      <c r="T9" s="251">
        <f>T10+T34+T50+T64+T83+T90</f>
        <v>1508180</v>
      </c>
      <c r="U9" s="250">
        <f>U10+U34+U50+U64+U83+U90</f>
        <v>1436885</v>
      </c>
      <c r="V9" s="249">
        <f>V10+V34+V50+V64+V83+V90</f>
        <v>17684</v>
      </c>
      <c r="W9" s="250">
        <f>W10+W34+W50+W64+W83+W90</f>
        <v>15241</v>
      </c>
      <c r="X9" s="249">
        <f aca="true" t="shared" si="6" ref="X9:X48">SUM(T9:W9)</f>
        <v>2977990</v>
      </c>
      <c r="Y9" s="248">
        <f aca="true" t="shared" si="7" ref="Y9:Y47">IF(ISERROR(R9/X9-1),"         /0",(R9/X9-1))</f>
        <v>0.12901789462019675</v>
      </c>
    </row>
    <row r="10" spans="1:25" s="224" customFormat="1" ht="19.5" customHeight="1">
      <c r="A10" s="231" t="s">
        <v>61</v>
      </c>
      <c r="B10" s="228">
        <f>SUM(B11:B33)</f>
        <v>116450</v>
      </c>
      <c r="C10" s="227">
        <f>SUM(C11:C33)</f>
        <v>116075</v>
      </c>
      <c r="D10" s="226">
        <f>SUM(D11:D33)</f>
        <v>48</v>
      </c>
      <c r="E10" s="227">
        <f>SUM(E11:E33)</f>
        <v>137</v>
      </c>
      <c r="F10" s="226">
        <f t="shared" si="0"/>
        <v>232710</v>
      </c>
      <c r="G10" s="229">
        <f t="shared" si="1"/>
        <v>0.29662080947106384</v>
      </c>
      <c r="H10" s="228">
        <f>SUM(H11:H33)</f>
        <v>121945</v>
      </c>
      <c r="I10" s="227">
        <f>SUM(I11:I33)</f>
        <v>111900</v>
      </c>
      <c r="J10" s="226">
        <f>SUM(J11:J33)</f>
        <v>28</v>
      </c>
      <c r="K10" s="227">
        <f>SUM(K11:K33)</f>
        <v>7</v>
      </c>
      <c r="L10" s="226">
        <f t="shared" si="2"/>
        <v>233880</v>
      </c>
      <c r="M10" s="230">
        <f t="shared" si="3"/>
        <v>-0.00500256541816313</v>
      </c>
      <c r="N10" s="228">
        <f>SUM(N11:N33)</f>
        <v>500686</v>
      </c>
      <c r="O10" s="227">
        <f>SUM(O11:O33)</f>
        <v>487000</v>
      </c>
      <c r="P10" s="226">
        <f>SUM(P11:P33)</f>
        <v>490</v>
      </c>
      <c r="Q10" s="227">
        <f>SUM(Q11:Q33)</f>
        <v>175</v>
      </c>
      <c r="R10" s="226">
        <f t="shared" si="4"/>
        <v>988351</v>
      </c>
      <c r="S10" s="229">
        <f t="shared" si="5"/>
        <v>0.29395926005679607</v>
      </c>
      <c r="T10" s="228">
        <f>SUM(T11:T33)</f>
        <v>469365</v>
      </c>
      <c r="U10" s="227">
        <f>SUM(U11:U33)</f>
        <v>459178</v>
      </c>
      <c r="V10" s="226">
        <f>SUM(V11:V33)</f>
        <v>1831</v>
      </c>
      <c r="W10" s="227">
        <f>SUM(W11:W33)</f>
        <v>258</v>
      </c>
      <c r="X10" s="226">
        <f t="shared" si="6"/>
        <v>930632</v>
      </c>
      <c r="Y10" s="225">
        <f t="shared" si="7"/>
        <v>0.062021293056761406</v>
      </c>
    </row>
    <row r="11" spans="1:25" ht="19.5" customHeight="1">
      <c r="A11" s="223" t="s">
        <v>271</v>
      </c>
      <c r="B11" s="221">
        <v>21096</v>
      </c>
      <c r="C11" s="218">
        <v>23516</v>
      </c>
      <c r="D11" s="217">
        <v>27</v>
      </c>
      <c r="E11" s="218">
        <v>117</v>
      </c>
      <c r="F11" s="217">
        <f t="shared" si="0"/>
        <v>44756</v>
      </c>
      <c r="G11" s="220">
        <f t="shared" si="1"/>
        <v>0.057047659957401624</v>
      </c>
      <c r="H11" s="221">
        <v>23589</v>
      </c>
      <c r="I11" s="218">
        <v>24405</v>
      </c>
      <c r="J11" s="217">
        <v>0</v>
      </c>
      <c r="K11" s="218">
        <v>0</v>
      </c>
      <c r="L11" s="217">
        <f t="shared" si="2"/>
        <v>47994</v>
      </c>
      <c r="M11" s="222">
        <f t="shared" si="3"/>
        <v>-0.06746676667916818</v>
      </c>
      <c r="N11" s="221">
        <v>91790</v>
      </c>
      <c r="O11" s="218">
        <v>95312</v>
      </c>
      <c r="P11" s="217">
        <v>27</v>
      </c>
      <c r="Q11" s="218">
        <v>117</v>
      </c>
      <c r="R11" s="217">
        <f t="shared" si="4"/>
        <v>187246</v>
      </c>
      <c r="S11" s="220">
        <f t="shared" si="5"/>
        <v>0.05569144525436291</v>
      </c>
      <c r="T11" s="221">
        <v>91696</v>
      </c>
      <c r="U11" s="218">
        <v>101277</v>
      </c>
      <c r="V11" s="217">
        <v>1019</v>
      </c>
      <c r="W11" s="218">
        <v>81</v>
      </c>
      <c r="X11" s="217">
        <f t="shared" si="6"/>
        <v>194073</v>
      </c>
      <c r="Y11" s="216">
        <f t="shared" si="7"/>
        <v>-0.03517748476088889</v>
      </c>
    </row>
    <row r="12" spans="1:25" ht="19.5" customHeight="1">
      <c r="A12" s="223" t="s">
        <v>272</v>
      </c>
      <c r="B12" s="221">
        <v>10809</v>
      </c>
      <c r="C12" s="218">
        <v>10809</v>
      </c>
      <c r="D12" s="217">
        <v>1</v>
      </c>
      <c r="E12" s="218">
        <v>0</v>
      </c>
      <c r="F12" s="217">
        <f t="shared" si="0"/>
        <v>21619</v>
      </c>
      <c r="G12" s="220">
        <f t="shared" si="1"/>
        <v>0.027556380387413214</v>
      </c>
      <c r="H12" s="221">
        <v>12519</v>
      </c>
      <c r="I12" s="218">
        <v>10995</v>
      </c>
      <c r="J12" s="217"/>
      <c r="K12" s="218"/>
      <c r="L12" s="217">
        <f t="shared" si="2"/>
        <v>23514</v>
      </c>
      <c r="M12" s="222">
        <f t="shared" si="3"/>
        <v>-0.0805902866377477</v>
      </c>
      <c r="N12" s="221">
        <v>49976</v>
      </c>
      <c r="O12" s="218">
        <v>48422</v>
      </c>
      <c r="P12" s="217">
        <v>7</v>
      </c>
      <c r="Q12" s="218"/>
      <c r="R12" s="217">
        <f t="shared" si="4"/>
        <v>98405</v>
      </c>
      <c r="S12" s="220">
        <f t="shared" si="5"/>
        <v>0.029268003964066428</v>
      </c>
      <c r="T12" s="221">
        <v>48635</v>
      </c>
      <c r="U12" s="218">
        <v>47058</v>
      </c>
      <c r="V12" s="217">
        <v>40</v>
      </c>
      <c r="W12" s="218"/>
      <c r="X12" s="217">
        <f t="shared" si="6"/>
        <v>95733</v>
      </c>
      <c r="Y12" s="216">
        <f t="shared" si="7"/>
        <v>0.02791096069276011</v>
      </c>
    </row>
    <row r="13" spans="1:25" ht="19.5" customHeight="1">
      <c r="A13" s="223" t="s">
        <v>273</v>
      </c>
      <c r="B13" s="221">
        <v>7534</v>
      </c>
      <c r="C13" s="218">
        <v>7525</v>
      </c>
      <c r="D13" s="217">
        <v>1</v>
      </c>
      <c r="E13" s="218">
        <v>0</v>
      </c>
      <c r="F13" s="217">
        <f t="shared" si="0"/>
        <v>15060</v>
      </c>
      <c r="G13" s="220">
        <f t="shared" si="1"/>
        <v>0.019196035368631435</v>
      </c>
      <c r="H13" s="221">
        <v>8654</v>
      </c>
      <c r="I13" s="218">
        <v>8095</v>
      </c>
      <c r="J13" s="217"/>
      <c r="K13" s="218"/>
      <c r="L13" s="217">
        <f t="shared" si="2"/>
        <v>16749</v>
      </c>
      <c r="M13" s="222">
        <f t="shared" si="3"/>
        <v>-0.10084184130395846</v>
      </c>
      <c r="N13" s="221">
        <v>29489</v>
      </c>
      <c r="O13" s="218">
        <v>31349</v>
      </c>
      <c r="P13" s="217">
        <v>105</v>
      </c>
      <c r="Q13" s="218">
        <v>0</v>
      </c>
      <c r="R13" s="217">
        <f t="shared" si="4"/>
        <v>60943</v>
      </c>
      <c r="S13" s="220">
        <f t="shared" si="5"/>
        <v>0.01812590788661247</v>
      </c>
      <c r="T13" s="221">
        <v>28908</v>
      </c>
      <c r="U13" s="218">
        <v>31802</v>
      </c>
      <c r="V13" s="217">
        <v>66</v>
      </c>
      <c r="W13" s="218">
        <v>78</v>
      </c>
      <c r="X13" s="217">
        <f t="shared" si="6"/>
        <v>60854</v>
      </c>
      <c r="Y13" s="216">
        <f t="shared" si="7"/>
        <v>0.001462516843592887</v>
      </c>
    </row>
    <row r="14" spans="1:25" ht="19.5" customHeight="1">
      <c r="A14" s="223" t="s">
        <v>274</v>
      </c>
      <c r="B14" s="221">
        <v>7423</v>
      </c>
      <c r="C14" s="218">
        <v>7536</v>
      </c>
      <c r="D14" s="217">
        <v>0</v>
      </c>
      <c r="E14" s="218">
        <v>0</v>
      </c>
      <c r="F14" s="217">
        <f t="shared" si="0"/>
        <v>14959</v>
      </c>
      <c r="G14" s="220">
        <f t="shared" si="1"/>
        <v>0.019067297017221624</v>
      </c>
      <c r="H14" s="221">
        <v>7700</v>
      </c>
      <c r="I14" s="218">
        <v>7412</v>
      </c>
      <c r="J14" s="217"/>
      <c r="K14" s="218"/>
      <c r="L14" s="217">
        <f t="shared" si="2"/>
        <v>15112</v>
      </c>
      <c r="M14" s="222">
        <f t="shared" si="3"/>
        <v>-0.010124404446797297</v>
      </c>
      <c r="N14" s="221">
        <v>30386</v>
      </c>
      <c r="O14" s="218">
        <v>30835</v>
      </c>
      <c r="P14" s="217">
        <v>154</v>
      </c>
      <c r="Q14" s="218"/>
      <c r="R14" s="217">
        <f t="shared" si="4"/>
        <v>61375</v>
      </c>
      <c r="S14" s="220">
        <f t="shared" si="5"/>
        <v>0.018254395033733824</v>
      </c>
      <c r="T14" s="221">
        <v>29772</v>
      </c>
      <c r="U14" s="218">
        <v>30500</v>
      </c>
      <c r="V14" s="217"/>
      <c r="W14" s="218"/>
      <c r="X14" s="217">
        <f t="shared" si="6"/>
        <v>60272</v>
      </c>
      <c r="Y14" s="216">
        <f t="shared" si="7"/>
        <v>0.018300371648526603</v>
      </c>
    </row>
    <row r="15" spans="1:25" ht="19.5" customHeight="1">
      <c r="A15" s="223" t="s">
        <v>275</v>
      </c>
      <c r="B15" s="221">
        <v>7334</v>
      </c>
      <c r="C15" s="218">
        <v>7320</v>
      </c>
      <c r="D15" s="217">
        <v>0</v>
      </c>
      <c r="E15" s="218">
        <v>0</v>
      </c>
      <c r="F15" s="217">
        <f t="shared" si="0"/>
        <v>14654</v>
      </c>
      <c r="G15" s="220">
        <f t="shared" si="1"/>
        <v>0.018678532688706843</v>
      </c>
      <c r="H15" s="221">
        <v>8651</v>
      </c>
      <c r="I15" s="218">
        <v>7682</v>
      </c>
      <c r="J15" s="217"/>
      <c r="K15" s="218"/>
      <c r="L15" s="217">
        <f t="shared" si="2"/>
        <v>16333</v>
      </c>
      <c r="M15" s="222">
        <f t="shared" si="3"/>
        <v>-0.10279801628604668</v>
      </c>
      <c r="N15" s="221">
        <v>32427</v>
      </c>
      <c r="O15" s="218">
        <v>29917</v>
      </c>
      <c r="P15" s="217">
        <v>1</v>
      </c>
      <c r="Q15" s="218">
        <v>0</v>
      </c>
      <c r="R15" s="217">
        <f t="shared" si="4"/>
        <v>62345</v>
      </c>
      <c r="S15" s="220">
        <f t="shared" si="5"/>
        <v>0.01854289626685353</v>
      </c>
      <c r="T15" s="221">
        <v>31347</v>
      </c>
      <c r="U15" s="218">
        <v>29404</v>
      </c>
      <c r="V15" s="217">
        <v>4</v>
      </c>
      <c r="W15" s="218"/>
      <c r="X15" s="217">
        <f t="shared" si="6"/>
        <v>60755</v>
      </c>
      <c r="Y15" s="216">
        <f t="shared" si="7"/>
        <v>0.026170685540284788</v>
      </c>
    </row>
    <row r="16" spans="1:25" ht="19.5" customHeight="1">
      <c r="A16" s="223" t="s">
        <v>276</v>
      </c>
      <c r="B16" s="221">
        <v>6952</v>
      </c>
      <c r="C16" s="218">
        <v>7359</v>
      </c>
      <c r="D16" s="217">
        <v>0</v>
      </c>
      <c r="E16" s="218">
        <v>2</v>
      </c>
      <c r="F16" s="217">
        <f aca="true" t="shared" si="8" ref="F16:F23">SUM(B16:E16)</f>
        <v>14313</v>
      </c>
      <c r="G16" s="220">
        <f aca="true" t="shared" si="9" ref="G16:G23">F16/$F$9</f>
        <v>0.018243881423055892</v>
      </c>
      <c r="H16" s="221">
        <v>7467</v>
      </c>
      <c r="I16" s="218">
        <v>7468</v>
      </c>
      <c r="J16" s="217"/>
      <c r="K16" s="218"/>
      <c r="L16" s="217">
        <f aca="true" t="shared" si="10" ref="L16:L23">SUM(H16:K16)</f>
        <v>14935</v>
      </c>
      <c r="M16" s="222">
        <f aca="true" t="shared" si="11" ref="M16:M23">IF(ISERROR(F16/L16-1),"         /0",(F16/L16-1))</f>
        <v>-0.04164713759625038</v>
      </c>
      <c r="N16" s="221">
        <v>28726</v>
      </c>
      <c r="O16" s="218">
        <v>29237</v>
      </c>
      <c r="P16" s="217">
        <v>0</v>
      </c>
      <c r="Q16" s="218">
        <v>2</v>
      </c>
      <c r="R16" s="217">
        <f aca="true" t="shared" si="12" ref="R16:R23">SUM(N16:Q16)</f>
        <v>57965</v>
      </c>
      <c r="S16" s="220">
        <f aca="true" t="shared" si="13" ref="S16:S23">R16/$R$9</f>
        <v>0.017240179358539814</v>
      </c>
      <c r="T16" s="221">
        <v>28499</v>
      </c>
      <c r="U16" s="218">
        <v>28685</v>
      </c>
      <c r="V16" s="217">
        <v>0</v>
      </c>
      <c r="W16" s="218">
        <v>8</v>
      </c>
      <c r="X16" s="217">
        <f aca="true" t="shared" si="14" ref="X16:X23">SUM(T16:W16)</f>
        <v>57192</v>
      </c>
      <c r="Y16" s="216">
        <f aca="true" t="shared" si="15" ref="Y16:Y23">IF(ISERROR(R16/X16-1),"         /0",(R16/X16-1))</f>
        <v>0.013515876346342104</v>
      </c>
    </row>
    <row r="17" spans="1:25" ht="19.5" customHeight="1">
      <c r="A17" s="223" t="s">
        <v>277</v>
      </c>
      <c r="B17" s="221">
        <v>6532</v>
      </c>
      <c r="C17" s="218">
        <v>6830</v>
      </c>
      <c r="D17" s="217">
        <v>0</v>
      </c>
      <c r="E17" s="218">
        <v>0</v>
      </c>
      <c r="F17" s="217">
        <f t="shared" si="8"/>
        <v>13362</v>
      </c>
      <c r="G17" s="220">
        <f t="shared" si="9"/>
        <v>0.01703170150037538</v>
      </c>
      <c r="H17" s="221">
        <v>8280</v>
      </c>
      <c r="I17" s="218">
        <v>8222</v>
      </c>
      <c r="J17" s="217">
        <v>0</v>
      </c>
      <c r="K17" s="218">
        <v>0</v>
      </c>
      <c r="L17" s="217">
        <f t="shared" si="10"/>
        <v>16502</v>
      </c>
      <c r="M17" s="222">
        <f t="shared" si="11"/>
        <v>-0.19027996606471942</v>
      </c>
      <c r="N17" s="221">
        <v>28490</v>
      </c>
      <c r="O17" s="218">
        <v>28756</v>
      </c>
      <c r="P17" s="217">
        <v>0</v>
      </c>
      <c r="Q17" s="218">
        <v>0</v>
      </c>
      <c r="R17" s="217">
        <f t="shared" si="12"/>
        <v>57246</v>
      </c>
      <c r="S17" s="220">
        <f t="shared" si="13"/>
        <v>0.01702633153728923</v>
      </c>
      <c r="T17" s="221">
        <v>29792</v>
      </c>
      <c r="U17" s="218">
        <v>30762</v>
      </c>
      <c r="V17" s="217">
        <v>2</v>
      </c>
      <c r="W17" s="218">
        <v>8</v>
      </c>
      <c r="X17" s="217">
        <f t="shared" si="14"/>
        <v>60564</v>
      </c>
      <c r="Y17" s="216">
        <f t="shared" si="15"/>
        <v>-0.054785020804438256</v>
      </c>
    </row>
    <row r="18" spans="1:25" ht="19.5" customHeight="1">
      <c r="A18" s="223" t="s">
        <v>278</v>
      </c>
      <c r="B18" s="221">
        <v>5794</v>
      </c>
      <c r="C18" s="218">
        <v>6233</v>
      </c>
      <c r="D18" s="217">
        <v>0</v>
      </c>
      <c r="E18" s="218">
        <v>0</v>
      </c>
      <c r="F18" s="217">
        <f t="shared" si="8"/>
        <v>12027</v>
      </c>
      <c r="G18" s="220">
        <f t="shared" si="9"/>
        <v>0.015330060914909049</v>
      </c>
      <c r="H18" s="221">
        <v>6379</v>
      </c>
      <c r="I18" s="218">
        <v>5412</v>
      </c>
      <c r="J18" s="217"/>
      <c r="K18" s="218"/>
      <c r="L18" s="217">
        <f t="shared" si="10"/>
        <v>11791</v>
      </c>
      <c r="M18" s="222">
        <f t="shared" si="11"/>
        <v>0.020015265880756417</v>
      </c>
      <c r="N18" s="221">
        <v>27498</v>
      </c>
      <c r="O18" s="218">
        <v>27447</v>
      </c>
      <c r="P18" s="217"/>
      <c r="Q18" s="218"/>
      <c r="R18" s="217">
        <f t="shared" si="12"/>
        <v>54945</v>
      </c>
      <c r="S18" s="220">
        <f t="shared" si="13"/>
        <v>0.016341959024497026</v>
      </c>
      <c r="T18" s="221">
        <v>25077</v>
      </c>
      <c r="U18" s="218">
        <v>24509</v>
      </c>
      <c r="V18" s="217">
        <v>589</v>
      </c>
      <c r="W18" s="218"/>
      <c r="X18" s="217">
        <f t="shared" si="14"/>
        <v>50175</v>
      </c>
      <c r="Y18" s="216">
        <f t="shared" si="15"/>
        <v>0.09506726457399095</v>
      </c>
    </row>
    <row r="19" spans="1:25" ht="19.5" customHeight="1">
      <c r="A19" s="223" t="s">
        <v>279</v>
      </c>
      <c r="B19" s="221">
        <v>5107</v>
      </c>
      <c r="C19" s="218">
        <v>4880</v>
      </c>
      <c r="D19" s="217">
        <v>1</v>
      </c>
      <c r="E19" s="218">
        <v>3</v>
      </c>
      <c r="F19" s="217">
        <f t="shared" si="8"/>
        <v>9991</v>
      </c>
      <c r="G19" s="220">
        <f t="shared" si="9"/>
        <v>0.012734899692430057</v>
      </c>
      <c r="H19" s="221">
        <v>2731</v>
      </c>
      <c r="I19" s="218">
        <v>2480</v>
      </c>
      <c r="J19" s="217"/>
      <c r="K19" s="218"/>
      <c r="L19" s="217">
        <f t="shared" si="10"/>
        <v>5211</v>
      </c>
      <c r="M19" s="222">
        <f t="shared" si="11"/>
        <v>0.9172903473421608</v>
      </c>
      <c r="N19" s="221">
        <v>22121</v>
      </c>
      <c r="O19" s="218">
        <v>21607</v>
      </c>
      <c r="P19" s="217">
        <v>7</v>
      </c>
      <c r="Q19" s="218">
        <v>3</v>
      </c>
      <c r="R19" s="217">
        <f t="shared" si="12"/>
        <v>43738</v>
      </c>
      <c r="S19" s="220">
        <f t="shared" si="13"/>
        <v>0.013008728798133605</v>
      </c>
      <c r="T19" s="221">
        <v>9715</v>
      </c>
      <c r="U19" s="218">
        <v>9976</v>
      </c>
      <c r="V19" s="217"/>
      <c r="W19" s="218"/>
      <c r="X19" s="217">
        <f t="shared" si="14"/>
        <v>19691</v>
      </c>
      <c r="Y19" s="216">
        <f t="shared" si="15"/>
        <v>1.2212178152455437</v>
      </c>
    </row>
    <row r="20" spans="1:25" ht="19.5" customHeight="1">
      <c r="A20" s="223" t="s">
        <v>280</v>
      </c>
      <c r="B20" s="221">
        <v>1900</v>
      </c>
      <c r="C20" s="218">
        <v>4144</v>
      </c>
      <c r="D20" s="217">
        <v>0</v>
      </c>
      <c r="E20" s="218">
        <v>0</v>
      </c>
      <c r="F20" s="217">
        <f t="shared" si="8"/>
        <v>6044</v>
      </c>
      <c r="G20" s="220">
        <f t="shared" si="9"/>
        <v>0.0077039068903060025</v>
      </c>
      <c r="H20" s="221">
        <v>1457</v>
      </c>
      <c r="I20" s="218">
        <v>3183</v>
      </c>
      <c r="J20" s="217"/>
      <c r="K20" s="218"/>
      <c r="L20" s="217">
        <f t="shared" si="10"/>
        <v>4640</v>
      </c>
      <c r="M20" s="222">
        <f t="shared" si="11"/>
        <v>0.3025862068965517</v>
      </c>
      <c r="N20" s="221">
        <v>7340</v>
      </c>
      <c r="O20" s="218">
        <v>16134</v>
      </c>
      <c r="P20" s="217"/>
      <c r="Q20" s="218"/>
      <c r="R20" s="217">
        <f t="shared" si="12"/>
        <v>23474</v>
      </c>
      <c r="S20" s="220">
        <f t="shared" si="13"/>
        <v>0.006981729841496828</v>
      </c>
      <c r="T20" s="221">
        <v>6304</v>
      </c>
      <c r="U20" s="218">
        <v>12922</v>
      </c>
      <c r="V20" s="217"/>
      <c r="W20" s="218"/>
      <c r="X20" s="217">
        <f t="shared" si="14"/>
        <v>19226</v>
      </c>
      <c r="Y20" s="216">
        <f t="shared" si="15"/>
        <v>0.22095079579735777</v>
      </c>
    </row>
    <row r="21" spans="1:25" ht="19.5" customHeight="1">
      <c r="A21" s="223" t="s">
        <v>281</v>
      </c>
      <c r="B21" s="221">
        <v>2929</v>
      </c>
      <c r="C21" s="218">
        <v>2918</v>
      </c>
      <c r="D21" s="217">
        <v>0</v>
      </c>
      <c r="E21" s="218">
        <v>0</v>
      </c>
      <c r="F21" s="217">
        <f t="shared" si="8"/>
        <v>5847</v>
      </c>
      <c r="G21" s="220">
        <f t="shared" si="9"/>
        <v>0.007452803373199734</v>
      </c>
      <c r="H21" s="221">
        <v>3206</v>
      </c>
      <c r="I21" s="218">
        <v>2927</v>
      </c>
      <c r="J21" s="217"/>
      <c r="K21" s="218"/>
      <c r="L21" s="217">
        <f t="shared" si="10"/>
        <v>6133</v>
      </c>
      <c r="M21" s="222">
        <f t="shared" si="11"/>
        <v>-0.046632969183107775</v>
      </c>
      <c r="N21" s="221">
        <v>13051</v>
      </c>
      <c r="O21" s="218">
        <v>12885</v>
      </c>
      <c r="P21" s="217">
        <v>10</v>
      </c>
      <c r="Q21" s="218">
        <v>0</v>
      </c>
      <c r="R21" s="217">
        <f t="shared" si="12"/>
        <v>25946</v>
      </c>
      <c r="S21" s="220">
        <f t="shared" si="13"/>
        <v>0.007716961850024567</v>
      </c>
      <c r="T21" s="221">
        <v>13795</v>
      </c>
      <c r="U21" s="218">
        <v>13486</v>
      </c>
      <c r="V21" s="217">
        <v>3</v>
      </c>
      <c r="W21" s="218">
        <v>15</v>
      </c>
      <c r="X21" s="217">
        <f t="shared" si="14"/>
        <v>27299</v>
      </c>
      <c r="Y21" s="216">
        <f t="shared" si="15"/>
        <v>-0.049562255027656654</v>
      </c>
    </row>
    <row r="22" spans="1:25" ht="19.5" customHeight="1">
      <c r="A22" s="223" t="s">
        <v>282</v>
      </c>
      <c r="B22" s="221">
        <v>3192</v>
      </c>
      <c r="C22" s="218">
        <v>2541</v>
      </c>
      <c r="D22" s="217">
        <v>0</v>
      </c>
      <c r="E22" s="218">
        <v>0</v>
      </c>
      <c r="F22" s="217">
        <f t="shared" si="8"/>
        <v>5733</v>
      </c>
      <c r="G22" s="220">
        <f t="shared" si="9"/>
        <v>0.007307494738935194</v>
      </c>
      <c r="H22" s="221">
        <v>3504</v>
      </c>
      <c r="I22" s="218">
        <v>2703</v>
      </c>
      <c r="J22" s="217"/>
      <c r="K22" s="218"/>
      <c r="L22" s="217">
        <f t="shared" si="10"/>
        <v>6207</v>
      </c>
      <c r="M22" s="222">
        <f t="shared" si="11"/>
        <v>-0.07636539391010155</v>
      </c>
      <c r="N22" s="221">
        <v>14680</v>
      </c>
      <c r="O22" s="218">
        <v>11823</v>
      </c>
      <c r="P22" s="217"/>
      <c r="Q22" s="218"/>
      <c r="R22" s="217">
        <f t="shared" si="12"/>
        <v>26503</v>
      </c>
      <c r="S22" s="220">
        <f t="shared" si="13"/>
        <v>0.007882626991104645</v>
      </c>
      <c r="T22" s="221">
        <v>14150</v>
      </c>
      <c r="U22" s="218">
        <v>10980</v>
      </c>
      <c r="V22" s="217"/>
      <c r="W22" s="218"/>
      <c r="X22" s="217">
        <f t="shared" si="14"/>
        <v>25130</v>
      </c>
      <c r="Y22" s="216">
        <f t="shared" si="15"/>
        <v>0.05463589335455632</v>
      </c>
    </row>
    <row r="23" spans="1:25" ht="19.5" customHeight="1">
      <c r="A23" s="223" t="s">
        <v>283</v>
      </c>
      <c r="B23" s="221">
        <v>2968</v>
      </c>
      <c r="C23" s="218">
        <v>2744</v>
      </c>
      <c r="D23" s="217">
        <v>4</v>
      </c>
      <c r="E23" s="218">
        <v>0</v>
      </c>
      <c r="F23" s="217">
        <f t="shared" si="8"/>
        <v>5716</v>
      </c>
      <c r="G23" s="220">
        <f t="shared" si="9"/>
        <v>0.007285825907509779</v>
      </c>
      <c r="H23" s="221">
        <v>2052</v>
      </c>
      <c r="I23" s="218">
        <v>1971</v>
      </c>
      <c r="J23" s="217">
        <v>7</v>
      </c>
      <c r="K23" s="218"/>
      <c r="L23" s="217">
        <f t="shared" si="10"/>
        <v>4030</v>
      </c>
      <c r="M23" s="222">
        <f t="shared" si="11"/>
        <v>0.41836228287841193</v>
      </c>
      <c r="N23" s="221">
        <v>12316</v>
      </c>
      <c r="O23" s="218">
        <v>12267</v>
      </c>
      <c r="P23" s="217">
        <v>7</v>
      </c>
      <c r="Q23" s="218"/>
      <c r="R23" s="217">
        <f t="shared" si="12"/>
        <v>24590</v>
      </c>
      <c r="S23" s="220">
        <f t="shared" si="13"/>
        <v>0.007313654971560322</v>
      </c>
      <c r="T23" s="221">
        <v>9312</v>
      </c>
      <c r="U23" s="218">
        <v>9294</v>
      </c>
      <c r="V23" s="217">
        <v>9</v>
      </c>
      <c r="W23" s="218">
        <v>1</v>
      </c>
      <c r="X23" s="217">
        <f t="shared" si="14"/>
        <v>18616</v>
      </c>
      <c r="Y23" s="216">
        <f t="shared" si="15"/>
        <v>0.32090674688440046</v>
      </c>
    </row>
    <row r="24" spans="1:25" ht="19.5" customHeight="1">
      <c r="A24" s="223" t="s">
        <v>284</v>
      </c>
      <c r="B24" s="221">
        <v>2934</v>
      </c>
      <c r="C24" s="218">
        <v>2587</v>
      </c>
      <c r="D24" s="217">
        <v>0</v>
      </c>
      <c r="E24" s="218">
        <v>0</v>
      </c>
      <c r="F24" s="217">
        <f t="shared" si="0"/>
        <v>5521</v>
      </c>
      <c r="G24" s="220">
        <f t="shared" si="1"/>
        <v>0.007037271664688855</v>
      </c>
      <c r="H24" s="221">
        <v>3186</v>
      </c>
      <c r="I24" s="218">
        <v>2989</v>
      </c>
      <c r="J24" s="217"/>
      <c r="K24" s="218"/>
      <c r="L24" s="217">
        <f t="shared" si="2"/>
        <v>6175</v>
      </c>
      <c r="M24" s="222">
        <f t="shared" si="3"/>
        <v>-0.10591093117408912</v>
      </c>
      <c r="N24" s="221">
        <v>11097</v>
      </c>
      <c r="O24" s="218">
        <v>11365</v>
      </c>
      <c r="P24" s="217">
        <v>118</v>
      </c>
      <c r="Q24" s="218">
        <v>0</v>
      </c>
      <c r="R24" s="217">
        <f t="shared" si="4"/>
        <v>22580</v>
      </c>
      <c r="S24" s="220">
        <f t="shared" si="5"/>
        <v>0.006715832828704029</v>
      </c>
      <c r="T24" s="221">
        <v>11182</v>
      </c>
      <c r="U24" s="218">
        <v>12171</v>
      </c>
      <c r="V24" s="217"/>
      <c r="W24" s="218"/>
      <c r="X24" s="217">
        <f t="shared" si="6"/>
        <v>23353</v>
      </c>
      <c r="Y24" s="216">
        <f t="shared" si="7"/>
        <v>-0.03310067229049796</v>
      </c>
    </row>
    <row r="25" spans="1:25" ht="19.5" customHeight="1">
      <c r="A25" s="223" t="s">
        <v>285</v>
      </c>
      <c r="B25" s="221">
        <v>2266</v>
      </c>
      <c r="C25" s="218">
        <v>2158</v>
      </c>
      <c r="D25" s="217">
        <v>0</v>
      </c>
      <c r="E25" s="218">
        <v>0</v>
      </c>
      <c r="F25" s="217">
        <f t="shared" si="0"/>
        <v>4424</v>
      </c>
      <c r="G25" s="220">
        <f t="shared" si="1"/>
        <v>0.005638994719178318</v>
      </c>
      <c r="H25" s="221">
        <v>2220</v>
      </c>
      <c r="I25" s="218">
        <v>2130</v>
      </c>
      <c r="J25" s="217"/>
      <c r="K25" s="218"/>
      <c r="L25" s="217">
        <f t="shared" si="2"/>
        <v>4350</v>
      </c>
      <c r="M25" s="222">
        <f t="shared" si="3"/>
        <v>0.017011494252873627</v>
      </c>
      <c r="N25" s="221">
        <v>10688</v>
      </c>
      <c r="O25" s="218">
        <v>9850</v>
      </c>
      <c r="P25" s="217"/>
      <c r="Q25" s="218">
        <v>0</v>
      </c>
      <c r="R25" s="217">
        <f t="shared" si="4"/>
        <v>20538</v>
      </c>
      <c r="S25" s="220">
        <f t="shared" si="5"/>
        <v>0.006108493119394302</v>
      </c>
      <c r="T25" s="221">
        <v>10810</v>
      </c>
      <c r="U25" s="218">
        <v>10210</v>
      </c>
      <c r="V25" s="217">
        <v>7</v>
      </c>
      <c r="W25" s="218">
        <v>3</v>
      </c>
      <c r="X25" s="217">
        <f t="shared" si="6"/>
        <v>21030</v>
      </c>
      <c r="Y25" s="216">
        <f t="shared" si="7"/>
        <v>-0.023395149786019975</v>
      </c>
    </row>
    <row r="26" spans="1:25" ht="19.5" customHeight="1">
      <c r="A26" s="223" t="s">
        <v>286</v>
      </c>
      <c r="B26" s="221">
        <v>2201</v>
      </c>
      <c r="C26" s="218">
        <v>2085</v>
      </c>
      <c r="D26" s="217">
        <v>0</v>
      </c>
      <c r="E26" s="218">
        <v>0</v>
      </c>
      <c r="F26" s="217">
        <f t="shared" si="0"/>
        <v>4286</v>
      </c>
      <c r="G26" s="220">
        <f t="shared" si="1"/>
        <v>0.005463094793489664</v>
      </c>
      <c r="H26" s="221">
        <v>2177</v>
      </c>
      <c r="I26" s="218">
        <v>1994</v>
      </c>
      <c r="J26" s="217"/>
      <c r="K26" s="218"/>
      <c r="L26" s="217">
        <f t="shared" si="2"/>
        <v>4171</v>
      </c>
      <c r="M26" s="222">
        <f t="shared" si="3"/>
        <v>0.027571325821146075</v>
      </c>
      <c r="N26" s="221">
        <v>8775</v>
      </c>
      <c r="O26" s="218">
        <v>7859</v>
      </c>
      <c r="P26" s="217"/>
      <c r="Q26" s="218"/>
      <c r="R26" s="217">
        <f t="shared" si="4"/>
        <v>16634</v>
      </c>
      <c r="S26" s="220">
        <f t="shared" si="5"/>
        <v>0.004947350012075412</v>
      </c>
      <c r="T26" s="221">
        <v>8328</v>
      </c>
      <c r="U26" s="218">
        <v>7636</v>
      </c>
      <c r="V26" s="217">
        <v>39</v>
      </c>
      <c r="W26" s="218"/>
      <c r="X26" s="217">
        <f t="shared" si="6"/>
        <v>16003</v>
      </c>
      <c r="Y26" s="216">
        <f t="shared" si="7"/>
        <v>0.03943010685496473</v>
      </c>
    </row>
    <row r="27" spans="1:25" ht="19.5" customHeight="1">
      <c r="A27" s="223" t="s">
        <v>287</v>
      </c>
      <c r="B27" s="221">
        <v>2100</v>
      </c>
      <c r="C27" s="218">
        <v>1738</v>
      </c>
      <c r="D27" s="217">
        <v>0</v>
      </c>
      <c r="E27" s="218">
        <v>0</v>
      </c>
      <c r="F27" s="217">
        <f t="shared" si="0"/>
        <v>3838</v>
      </c>
      <c r="G27" s="220">
        <f t="shared" si="1"/>
        <v>0.0048920573535728715</v>
      </c>
      <c r="H27" s="221">
        <v>2155</v>
      </c>
      <c r="I27" s="218">
        <v>1951</v>
      </c>
      <c r="J27" s="217"/>
      <c r="K27" s="218"/>
      <c r="L27" s="217">
        <f t="shared" si="2"/>
        <v>4106</v>
      </c>
      <c r="M27" s="222">
        <f t="shared" si="3"/>
        <v>-0.06527033609352173</v>
      </c>
      <c r="N27" s="221">
        <v>8077</v>
      </c>
      <c r="O27" s="218">
        <v>7288</v>
      </c>
      <c r="P27" s="217">
        <v>0</v>
      </c>
      <c r="Q27" s="218"/>
      <c r="R27" s="217">
        <f t="shared" si="4"/>
        <v>15365</v>
      </c>
      <c r="S27" s="220">
        <f t="shared" si="5"/>
        <v>0.0045699190174064395</v>
      </c>
      <c r="T27" s="221">
        <v>7422</v>
      </c>
      <c r="U27" s="218">
        <v>6832</v>
      </c>
      <c r="V27" s="217">
        <v>0</v>
      </c>
      <c r="W27" s="218">
        <v>9</v>
      </c>
      <c r="X27" s="217">
        <f t="shared" si="6"/>
        <v>14263</v>
      </c>
      <c r="Y27" s="216">
        <f t="shared" si="7"/>
        <v>0.07726284792820581</v>
      </c>
    </row>
    <row r="28" spans="1:25" ht="19.5" customHeight="1">
      <c r="A28" s="223" t="s">
        <v>288</v>
      </c>
      <c r="B28" s="221">
        <v>1833</v>
      </c>
      <c r="C28" s="218">
        <v>1509</v>
      </c>
      <c r="D28" s="217">
        <v>0</v>
      </c>
      <c r="E28" s="218">
        <v>0</v>
      </c>
      <c r="F28" s="217">
        <f t="shared" si="0"/>
        <v>3342</v>
      </c>
      <c r="G28" s="220">
        <f t="shared" si="1"/>
        <v>0.004259837330807852</v>
      </c>
      <c r="H28" s="221">
        <v>2329</v>
      </c>
      <c r="I28" s="218">
        <v>50</v>
      </c>
      <c r="J28" s="217"/>
      <c r="K28" s="218"/>
      <c r="L28" s="217">
        <f t="shared" si="2"/>
        <v>2379</v>
      </c>
      <c r="M28" s="222">
        <f t="shared" si="3"/>
        <v>0.4047919293820934</v>
      </c>
      <c r="N28" s="221">
        <v>8419</v>
      </c>
      <c r="O28" s="218">
        <v>7082</v>
      </c>
      <c r="P28" s="217"/>
      <c r="Q28" s="218"/>
      <c r="R28" s="217">
        <f t="shared" si="4"/>
        <v>15501</v>
      </c>
      <c r="S28" s="220">
        <f t="shared" si="5"/>
        <v>0.004610368674833532</v>
      </c>
      <c r="T28" s="221">
        <v>9162</v>
      </c>
      <c r="U28" s="218">
        <v>2909</v>
      </c>
      <c r="V28" s="217"/>
      <c r="W28" s="218"/>
      <c r="X28" s="217">
        <f t="shared" si="6"/>
        <v>12071</v>
      </c>
      <c r="Y28" s="216">
        <f t="shared" si="7"/>
        <v>0.2841521000745588</v>
      </c>
    </row>
    <row r="29" spans="1:25" ht="19.5" customHeight="1">
      <c r="A29" s="223" t="s">
        <v>289</v>
      </c>
      <c r="B29" s="221">
        <v>1351</v>
      </c>
      <c r="C29" s="218">
        <v>1373</v>
      </c>
      <c r="D29" s="217">
        <v>0</v>
      </c>
      <c r="E29" s="218">
        <v>0</v>
      </c>
      <c r="F29" s="217">
        <f t="shared" si="0"/>
        <v>2724</v>
      </c>
      <c r="G29" s="220">
        <f t="shared" si="1"/>
        <v>0.003472111576636921</v>
      </c>
      <c r="H29" s="221">
        <v>1295</v>
      </c>
      <c r="I29" s="218">
        <v>931</v>
      </c>
      <c r="J29" s="217"/>
      <c r="K29" s="218"/>
      <c r="L29" s="217">
        <f t="shared" si="2"/>
        <v>2226</v>
      </c>
      <c r="M29" s="222">
        <f t="shared" si="3"/>
        <v>0.22371967654986524</v>
      </c>
      <c r="N29" s="221">
        <v>6149</v>
      </c>
      <c r="O29" s="218">
        <v>5435</v>
      </c>
      <c r="P29" s="217"/>
      <c r="Q29" s="218"/>
      <c r="R29" s="217">
        <f t="shared" si="4"/>
        <v>11584</v>
      </c>
      <c r="S29" s="220">
        <f t="shared" si="5"/>
        <v>0.0034453590561429348</v>
      </c>
      <c r="T29" s="221">
        <v>5231</v>
      </c>
      <c r="U29" s="218">
        <v>4557</v>
      </c>
      <c r="V29" s="217"/>
      <c r="W29" s="218"/>
      <c r="X29" s="217">
        <f t="shared" si="6"/>
        <v>9788</v>
      </c>
      <c r="Y29" s="216">
        <f t="shared" si="7"/>
        <v>0.18348998774008995</v>
      </c>
    </row>
    <row r="30" spans="1:25" ht="19.5" customHeight="1">
      <c r="A30" s="223" t="s">
        <v>290</v>
      </c>
      <c r="B30" s="221">
        <v>1258</v>
      </c>
      <c r="C30" s="218">
        <v>1067</v>
      </c>
      <c r="D30" s="217">
        <v>0</v>
      </c>
      <c r="E30" s="218">
        <v>0</v>
      </c>
      <c r="F30" s="217">
        <f t="shared" si="0"/>
        <v>2325</v>
      </c>
      <c r="G30" s="220">
        <f t="shared" si="1"/>
        <v>0.0029635313567110285</v>
      </c>
      <c r="H30" s="221">
        <v>1264</v>
      </c>
      <c r="I30" s="218">
        <v>1079</v>
      </c>
      <c r="J30" s="217"/>
      <c r="K30" s="218"/>
      <c r="L30" s="217">
        <f t="shared" si="2"/>
        <v>2343</v>
      </c>
      <c r="M30" s="222">
        <f t="shared" si="3"/>
        <v>-0.007682458386683688</v>
      </c>
      <c r="N30" s="221">
        <v>5475</v>
      </c>
      <c r="O30" s="218">
        <v>4648</v>
      </c>
      <c r="P30" s="217"/>
      <c r="Q30" s="218"/>
      <c r="R30" s="217">
        <f t="shared" si="4"/>
        <v>10123</v>
      </c>
      <c r="S30" s="220">
        <f t="shared" si="5"/>
        <v>0.0030108226627533607</v>
      </c>
      <c r="T30" s="221">
        <v>4703</v>
      </c>
      <c r="U30" s="218">
        <v>4274</v>
      </c>
      <c r="V30" s="217"/>
      <c r="W30" s="218"/>
      <c r="X30" s="217">
        <f t="shared" si="6"/>
        <v>8977</v>
      </c>
      <c r="Y30" s="216">
        <f t="shared" si="7"/>
        <v>0.12765957446808507</v>
      </c>
    </row>
    <row r="31" spans="1:25" ht="19.5" customHeight="1">
      <c r="A31" s="223" t="s">
        <v>291</v>
      </c>
      <c r="B31" s="221">
        <v>1052</v>
      </c>
      <c r="C31" s="218">
        <v>838</v>
      </c>
      <c r="D31" s="217">
        <v>1</v>
      </c>
      <c r="E31" s="218">
        <v>0</v>
      </c>
      <c r="F31" s="217">
        <f t="shared" si="0"/>
        <v>1891</v>
      </c>
      <c r="G31" s="220">
        <f t="shared" si="1"/>
        <v>0.002410338836791636</v>
      </c>
      <c r="H31" s="221">
        <v>670</v>
      </c>
      <c r="I31" s="218">
        <v>589</v>
      </c>
      <c r="J31" s="217">
        <v>4</v>
      </c>
      <c r="K31" s="218"/>
      <c r="L31" s="217">
        <f t="shared" si="2"/>
        <v>1263</v>
      </c>
      <c r="M31" s="222">
        <f t="shared" si="3"/>
        <v>0.49722882026920034</v>
      </c>
      <c r="N31" s="221">
        <v>4439</v>
      </c>
      <c r="O31" s="218">
        <v>3460</v>
      </c>
      <c r="P31" s="217">
        <v>1</v>
      </c>
      <c r="Q31" s="218"/>
      <c r="R31" s="217">
        <f t="shared" si="4"/>
        <v>7900</v>
      </c>
      <c r="S31" s="220">
        <f t="shared" si="5"/>
        <v>0.002349649218191401</v>
      </c>
      <c r="T31" s="221">
        <v>2932</v>
      </c>
      <c r="U31" s="218">
        <v>2305</v>
      </c>
      <c r="V31" s="217">
        <v>7</v>
      </c>
      <c r="W31" s="218">
        <v>3</v>
      </c>
      <c r="X31" s="217">
        <f t="shared" si="6"/>
        <v>5247</v>
      </c>
      <c r="Y31" s="216">
        <f t="shared" si="7"/>
        <v>0.5056222603392415</v>
      </c>
    </row>
    <row r="32" spans="1:25" ht="19.5" customHeight="1">
      <c r="A32" s="223" t="s">
        <v>292</v>
      </c>
      <c r="B32" s="221">
        <v>368</v>
      </c>
      <c r="C32" s="218">
        <v>328</v>
      </c>
      <c r="D32" s="217">
        <v>0</v>
      </c>
      <c r="E32" s="218">
        <v>0</v>
      </c>
      <c r="F32" s="217">
        <f t="shared" si="0"/>
        <v>696</v>
      </c>
      <c r="G32" s="220">
        <f t="shared" si="1"/>
        <v>0.0008871474512993013</v>
      </c>
      <c r="H32" s="221">
        <v>326</v>
      </c>
      <c r="I32" s="218">
        <v>237</v>
      </c>
      <c r="J32" s="217"/>
      <c r="K32" s="218"/>
      <c r="L32" s="217">
        <f t="shared" si="2"/>
        <v>563</v>
      </c>
      <c r="M32" s="222">
        <f t="shared" si="3"/>
        <v>0.236234458259325</v>
      </c>
      <c r="N32" s="221">
        <v>1362</v>
      </c>
      <c r="O32" s="218">
        <v>1408</v>
      </c>
      <c r="P32" s="217">
        <v>17</v>
      </c>
      <c r="Q32" s="218">
        <v>0</v>
      </c>
      <c r="R32" s="217">
        <f t="shared" si="4"/>
        <v>2787</v>
      </c>
      <c r="S32" s="220">
        <f t="shared" si="5"/>
        <v>0.0008289205533037258</v>
      </c>
      <c r="T32" s="221">
        <v>1254</v>
      </c>
      <c r="U32" s="218">
        <v>1096</v>
      </c>
      <c r="V32" s="217">
        <v>8</v>
      </c>
      <c r="W32" s="218">
        <v>4</v>
      </c>
      <c r="X32" s="217">
        <f t="shared" si="6"/>
        <v>2362</v>
      </c>
      <c r="Y32" s="216">
        <f t="shared" si="7"/>
        <v>0.17993226079593572</v>
      </c>
    </row>
    <row r="33" spans="1:25" ht="19.5" customHeight="1" thickBot="1">
      <c r="A33" s="223" t="s">
        <v>270</v>
      </c>
      <c r="B33" s="221">
        <v>11517</v>
      </c>
      <c r="C33" s="218">
        <v>8037</v>
      </c>
      <c r="D33" s="217">
        <v>13</v>
      </c>
      <c r="E33" s="218">
        <v>15</v>
      </c>
      <c r="F33" s="217">
        <f t="shared" si="0"/>
        <v>19582</v>
      </c>
      <c r="G33" s="220">
        <f t="shared" si="1"/>
        <v>0.02495994452779155</v>
      </c>
      <c r="H33" s="221">
        <v>10134</v>
      </c>
      <c r="I33" s="218">
        <v>6995</v>
      </c>
      <c r="J33" s="217">
        <v>17</v>
      </c>
      <c r="K33" s="218">
        <v>7</v>
      </c>
      <c r="L33" s="217">
        <f t="shared" si="2"/>
        <v>17153</v>
      </c>
      <c r="M33" s="222">
        <f t="shared" si="3"/>
        <v>0.1416078820031481</v>
      </c>
      <c r="N33" s="221">
        <v>47915</v>
      </c>
      <c r="O33" s="218">
        <v>32614</v>
      </c>
      <c r="P33" s="217">
        <v>36</v>
      </c>
      <c r="Q33" s="218">
        <v>53</v>
      </c>
      <c r="R33" s="217">
        <f t="shared" si="4"/>
        <v>80618</v>
      </c>
      <c r="S33" s="220">
        <f t="shared" si="5"/>
        <v>0.02397772413571574</v>
      </c>
      <c r="T33" s="221">
        <v>41339</v>
      </c>
      <c r="U33" s="218">
        <v>26533</v>
      </c>
      <c r="V33" s="217">
        <v>38</v>
      </c>
      <c r="W33" s="218">
        <v>48</v>
      </c>
      <c r="X33" s="217">
        <f t="shared" si="6"/>
        <v>67958</v>
      </c>
      <c r="Y33" s="216">
        <f t="shared" si="7"/>
        <v>0.18629153300568002</v>
      </c>
    </row>
    <row r="34" spans="1:25" s="224" customFormat="1" ht="19.5" customHeight="1">
      <c r="A34" s="231" t="s">
        <v>60</v>
      </c>
      <c r="B34" s="228">
        <f>SUM(B35:B49)</f>
        <v>106045</v>
      </c>
      <c r="C34" s="227">
        <f>SUM(C35:C49)</f>
        <v>113997</v>
      </c>
      <c r="D34" s="226">
        <f>SUM(D35:D49)</f>
        <v>17</v>
      </c>
      <c r="E34" s="227">
        <f>SUM(E35:E49)</f>
        <v>85</v>
      </c>
      <c r="F34" s="226">
        <f t="shared" si="0"/>
        <v>220144</v>
      </c>
      <c r="G34" s="229">
        <f t="shared" si="1"/>
        <v>0.28060371913625487</v>
      </c>
      <c r="H34" s="228">
        <f>SUM(H35:H49)</f>
        <v>99626</v>
      </c>
      <c r="I34" s="227">
        <f>SUM(I35:I49)</f>
        <v>98970</v>
      </c>
      <c r="J34" s="226">
        <f>SUM(J35:J49)</f>
        <v>9</v>
      </c>
      <c r="K34" s="227">
        <f>SUM(K35:K49)</f>
        <v>3</v>
      </c>
      <c r="L34" s="226">
        <f t="shared" si="2"/>
        <v>198608</v>
      </c>
      <c r="M34" s="230">
        <f t="shared" si="3"/>
        <v>0.1084347055506325</v>
      </c>
      <c r="N34" s="228">
        <f>SUM(N35:N49)</f>
        <v>467838</v>
      </c>
      <c r="O34" s="227">
        <f>SUM(O35:O49)</f>
        <v>466456</v>
      </c>
      <c r="P34" s="226">
        <f>SUM(P35:P49)</f>
        <v>63</v>
      </c>
      <c r="Q34" s="227">
        <f>SUM(Q35:Q49)</f>
        <v>113</v>
      </c>
      <c r="R34" s="226">
        <f t="shared" si="4"/>
        <v>934470</v>
      </c>
      <c r="S34" s="229">
        <f t="shared" si="5"/>
        <v>0.2779337601168757</v>
      </c>
      <c r="T34" s="228">
        <f>SUM(T35:T49)</f>
        <v>420071</v>
      </c>
      <c r="U34" s="227">
        <f>SUM(U35:U49)</f>
        <v>417244</v>
      </c>
      <c r="V34" s="226">
        <f>SUM(V35:V49)</f>
        <v>185</v>
      </c>
      <c r="W34" s="227">
        <f>SUM(W35:W49)</f>
        <v>108</v>
      </c>
      <c r="X34" s="226">
        <f t="shared" si="6"/>
        <v>837608</v>
      </c>
      <c r="Y34" s="225">
        <f t="shared" si="7"/>
        <v>0.11564120686526391</v>
      </c>
    </row>
    <row r="35" spans="1:25" ht="19.5" customHeight="1">
      <c r="A35" s="238" t="s">
        <v>293</v>
      </c>
      <c r="B35" s="235">
        <v>19146</v>
      </c>
      <c r="C35" s="233">
        <v>21862</v>
      </c>
      <c r="D35" s="234">
        <v>6</v>
      </c>
      <c r="E35" s="233">
        <v>5</v>
      </c>
      <c r="F35" s="217">
        <f t="shared" si="0"/>
        <v>41019</v>
      </c>
      <c r="G35" s="220">
        <f t="shared" si="1"/>
        <v>0.05228434095523857</v>
      </c>
      <c r="H35" s="235">
        <v>16250</v>
      </c>
      <c r="I35" s="233">
        <v>16552</v>
      </c>
      <c r="J35" s="234">
        <v>1</v>
      </c>
      <c r="K35" s="233">
        <v>1</v>
      </c>
      <c r="L35" s="234">
        <f t="shared" si="2"/>
        <v>32804</v>
      </c>
      <c r="M35" s="237">
        <f t="shared" si="3"/>
        <v>0.2504267772222899</v>
      </c>
      <c r="N35" s="235">
        <v>93744</v>
      </c>
      <c r="O35" s="233">
        <v>96123</v>
      </c>
      <c r="P35" s="234">
        <v>6</v>
      </c>
      <c r="Q35" s="233">
        <v>7</v>
      </c>
      <c r="R35" s="217">
        <f t="shared" si="4"/>
        <v>189880</v>
      </c>
      <c r="S35" s="220">
        <f t="shared" si="5"/>
        <v>0.05647485994306116</v>
      </c>
      <c r="T35" s="239">
        <v>73431</v>
      </c>
      <c r="U35" s="233">
        <v>74619</v>
      </c>
      <c r="V35" s="234">
        <v>8</v>
      </c>
      <c r="W35" s="233">
        <v>1</v>
      </c>
      <c r="X35" s="234">
        <f t="shared" si="6"/>
        <v>148059</v>
      </c>
      <c r="Y35" s="232">
        <f t="shared" si="7"/>
        <v>0.28246172134081693</v>
      </c>
    </row>
    <row r="36" spans="1:25" ht="19.5" customHeight="1">
      <c r="A36" s="238" t="s">
        <v>294</v>
      </c>
      <c r="B36" s="235">
        <v>18439</v>
      </c>
      <c r="C36" s="233">
        <v>18856</v>
      </c>
      <c r="D36" s="234">
        <v>2</v>
      </c>
      <c r="E36" s="233">
        <v>2</v>
      </c>
      <c r="F36" s="234">
        <f t="shared" si="0"/>
        <v>37299</v>
      </c>
      <c r="G36" s="236">
        <f t="shared" si="1"/>
        <v>0.04754269078450092</v>
      </c>
      <c r="H36" s="235">
        <v>13971</v>
      </c>
      <c r="I36" s="233">
        <v>14516</v>
      </c>
      <c r="J36" s="234"/>
      <c r="K36" s="233"/>
      <c r="L36" s="217">
        <f t="shared" si="2"/>
        <v>28487</v>
      </c>
      <c r="M36" s="237">
        <f t="shared" si="3"/>
        <v>0.30933408221293934</v>
      </c>
      <c r="N36" s="235">
        <v>67244</v>
      </c>
      <c r="O36" s="233">
        <v>65237</v>
      </c>
      <c r="P36" s="234">
        <v>8</v>
      </c>
      <c r="Q36" s="233">
        <v>9</v>
      </c>
      <c r="R36" s="234">
        <f t="shared" si="4"/>
        <v>132498</v>
      </c>
      <c r="S36" s="236">
        <f t="shared" si="5"/>
        <v>0.03940807874834484</v>
      </c>
      <c r="T36" s="239">
        <v>57968</v>
      </c>
      <c r="U36" s="233">
        <v>58591</v>
      </c>
      <c r="V36" s="234"/>
      <c r="W36" s="233">
        <v>0</v>
      </c>
      <c r="X36" s="234">
        <f t="shared" si="6"/>
        <v>116559</v>
      </c>
      <c r="Y36" s="232">
        <f t="shared" si="7"/>
        <v>0.13674619720484915</v>
      </c>
    </row>
    <row r="37" spans="1:25" ht="19.5" customHeight="1">
      <c r="A37" s="238" t="s">
        <v>295</v>
      </c>
      <c r="B37" s="235">
        <v>13333</v>
      </c>
      <c r="C37" s="233">
        <v>13708</v>
      </c>
      <c r="D37" s="234">
        <v>0</v>
      </c>
      <c r="E37" s="233">
        <v>0</v>
      </c>
      <c r="F37" s="234">
        <f t="shared" si="0"/>
        <v>27041</v>
      </c>
      <c r="G37" s="236">
        <f t="shared" si="1"/>
        <v>0.034467462974977596</v>
      </c>
      <c r="H37" s="235">
        <v>7379</v>
      </c>
      <c r="I37" s="233">
        <v>7175</v>
      </c>
      <c r="J37" s="234"/>
      <c r="K37" s="233"/>
      <c r="L37" s="234">
        <f t="shared" si="2"/>
        <v>14554</v>
      </c>
      <c r="M37" s="237">
        <f t="shared" si="3"/>
        <v>0.8579771884018139</v>
      </c>
      <c r="N37" s="235">
        <v>62136</v>
      </c>
      <c r="O37" s="233">
        <v>58787</v>
      </c>
      <c r="P37" s="234"/>
      <c r="Q37" s="233">
        <v>0</v>
      </c>
      <c r="R37" s="234">
        <f t="shared" si="4"/>
        <v>120923</v>
      </c>
      <c r="S37" s="236">
        <f t="shared" si="5"/>
        <v>0.03596539650776693</v>
      </c>
      <c r="T37" s="239">
        <v>29420</v>
      </c>
      <c r="U37" s="233">
        <v>27926</v>
      </c>
      <c r="V37" s="234"/>
      <c r="W37" s="233">
        <v>2</v>
      </c>
      <c r="X37" s="234">
        <f t="shared" si="6"/>
        <v>57348</v>
      </c>
      <c r="Y37" s="232">
        <f t="shared" si="7"/>
        <v>1.1085826881495433</v>
      </c>
    </row>
    <row r="38" spans="1:25" ht="19.5" customHeight="1">
      <c r="A38" s="238" t="s">
        <v>296</v>
      </c>
      <c r="B38" s="235">
        <v>10622</v>
      </c>
      <c r="C38" s="233">
        <v>12127</v>
      </c>
      <c r="D38" s="234">
        <v>0</v>
      </c>
      <c r="E38" s="233">
        <v>70</v>
      </c>
      <c r="F38" s="234">
        <f t="shared" si="0"/>
        <v>22819</v>
      </c>
      <c r="G38" s="236">
        <f t="shared" si="1"/>
        <v>0.029085944958618905</v>
      </c>
      <c r="H38" s="235">
        <v>9830</v>
      </c>
      <c r="I38" s="233">
        <v>10824</v>
      </c>
      <c r="J38" s="234"/>
      <c r="K38" s="233">
        <v>0</v>
      </c>
      <c r="L38" s="217">
        <f t="shared" si="2"/>
        <v>20654</v>
      </c>
      <c r="M38" s="237" t="s">
        <v>50</v>
      </c>
      <c r="N38" s="235">
        <v>39098</v>
      </c>
      <c r="O38" s="233">
        <v>43000</v>
      </c>
      <c r="P38" s="234">
        <v>0</v>
      </c>
      <c r="Q38" s="233">
        <v>70</v>
      </c>
      <c r="R38" s="217">
        <f t="shared" si="4"/>
        <v>82168</v>
      </c>
      <c r="S38" s="236">
        <f t="shared" si="5"/>
        <v>0.024438731260803925</v>
      </c>
      <c r="T38" s="239">
        <v>42766</v>
      </c>
      <c r="U38" s="233">
        <v>46062</v>
      </c>
      <c r="V38" s="234">
        <v>54</v>
      </c>
      <c r="W38" s="233">
        <v>0</v>
      </c>
      <c r="X38" s="234">
        <f t="shared" si="6"/>
        <v>88882</v>
      </c>
      <c r="Y38" s="232" t="s">
        <v>50</v>
      </c>
    </row>
    <row r="39" spans="1:25" ht="19.5" customHeight="1">
      <c r="A39" s="238" t="s">
        <v>297</v>
      </c>
      <c r="B39" s="235">
        <v>9105</v>
      </c>
      <c r="C39" s="233">
        <v>10166</v>
      </c>
      <c r="D39" s="234">
        <v>0</v>
      </c>
      <c r="E39" s="233">
        <v>0</v>
      </c>
      <c r="F39" s="234">
        <f t="shared" si="0"/>
        <v>19271</v>
      </c>
      <c r="G39" s="236">
        <f t="shared" si="1"/>
        <v>0.02456353237642074</v>
      </c>
      <c r="H39" s="235">
        <v>8907</v>
      </c>
      <c r="I39" s="233">
        <v>8536</v>
      </c>
      <c r="J39" s="234"/>
      <c r="K39" s="233"/>
      <c r="L39" s="234">
        <f t="shared" si="2"/>
        <v>17443</v>
      </c>
      <c r="M39" s="237">
        <f t="shared" si="3"/>
        <v>0.10479848649888202</v>
      </c>
      <c r="N39" s="235">
        <v>33470</v>
      </c>
      <c r="O39" s="233">
        <v>36888</v>
      </c>
      <c r="P39" s="234"/>
      <c r="Q39" s="233"/>
      <c r="R39" s="234">
        <f t="shared" si="4"/>
        <v>70358</v>
      </c>
      <c r="S39" s="236">
        <f t="shared" si="5"/>
        <v>0.020926154391583615</v>
      </c>
      <c r="T39" s="239">
        <v>33400</v>
      </c>
      <c r="U39" s="233">
        <v>34415</v>
      </c>
      <c r="V39" s="234">
        <v>2</v>
      </c>
      <c r="W39" s="233">
        <v>2</v>
      </c>
      <c r="X39" s="234">
        <f t="shared" si="6"/>
        <v>67819</v>
      </c>
      <c r="Y39" s="232">
        <f t="shared" si="7"/>
        <v>0.03743788613810284</v>
      </c>
    </row>
    <row r="40" spans="1:25" ht="19.5" customHeight="1">
      <c r="A40" s="238" t="s">
        <v>298</v>
      </c>
      <c r="B40" s="235">
        <v>6977</v>
      </c>
      <c r="C40" s="233">
        <v>7235</v>
      </c>
      <c r="D40" s="234">
        <v>0</v>
      </c>
      <c r="E40" s="233">
        <v>0</v>
      </c>
      <c r="F40" s="234">
        <f t="shared" si="0"/>
        <v>14212</v>
      </c>
      <c r="G40" s="236">
        <f t="shared" si="1"/>
        <v>0.018115143071646078</v>
      </c>
      <c r="H40" s="235">
        <v>7057</v>
      </c>
      <c r="I40" s="233">
        <v>7185</v>
      </c>
      <c r="J40" s="234"/>
      <c r="K40" s="233">
        <v>0</v>
      </c>
      <c r="L40" s="234">
        <f t="shared" si="2"/>
        <v>14242</v>
      </c>
      <c r="M40" s="237">
        <f t="shared" si="3"/>
        <v>-0.0021064457239151624</v>
      </c>
      <c r="N40" s="235">
        <v>33035</v>
      </c>
      <c r="O40" s="233">
        <v>33598</v>
      </c>
      <c r="P40" s="234"/>
      <c r="Q40" s="233"/>
      <c r="R40" s="234">
        <f t="shared" si="4"/>
        <v>66633</v>
      </c>
      <c r="S40" s="236">
        <f t="shared" si="5"/>
        <v>0.01981825017161362</v>
      </c>
      <c r="T40" s="239">
        <v>31651</v>
      </c>
      <c r="U40" s="233">
        <v>31515</v>
      </c>
      <c r="V40" s="234"/>
      <c r="W40" s="233">
        <v>0</v>
      </c>
      <c r="X40" s="234">
        <f t="shared" si="6"/>
        <v>63166</v>
      </c>
      <c r="Y40" s="232">
        <f t="shared" si="7"/>
        <v>0.05488712281923824</v>
      </c>
    </row>
    <row r="41" spans="1:25" ht="19.5" customHeight="1">
      <c r="A41" s="238" t="s">
        <v>299</v>
      </c>
      <c r="B41" s="235">
        <v>4495</v>
      </c>
      <c r="C41" s="233">
        <v>4452</v>
      </c>
      <c r="D41" s="234">
        <v>0</v>
      </c>
      <c r="E41" s="233">
        <v>0</v>
      </c>
      <c r="F41" s="234">
        <f>SUM(B41:E41)</f>
        <v>8947</v>
      </c>
      <c r="G41" s="236">
        <f>F41/$F$9</f>
        <v>0.011404178515481105</v>
      </c>
      <c r="H41" s="235">
        <v>4619</v>
      </c>
      <c r="I41" s="233">
        <v>4585</v>
      </c>
      <c r="J41" s="234"/>
      <c r="K41" s="233"/>
      <c r="L41" s="234">
        <f>SUM(H41:K41)</f>
        <v>9204</v>
      </c>
      <c r="M41" s="237">
        <f>IF(ISERROR(F41/L41-1),"         /0",(F41/L41-1))</f>
        <v>-0.027922642329421987</v>
      </c>
      <c r="N41" s="235">
        <v>20160</v>
      </c>
      <c r="O41" s="233">
        <v>17773</v>
      </c>
      <c r="P41" s="234">
        <v>0</v>
      </c>
      <c r="Q41" s="233">
        <v>0</v>
      </c>
      <c r="R41" s="234">
        <f>SUM(N41:Q41)</f>
        <v>37933</v>
      </c>
      <c r="S41" s="236">
        <f>R41/$R$9</f>
        <v>0.01128218275869043</v>
      </c>
      <c r="T41" s="239">
        <v>17340</v>
      </c>
      <c r="U41" s="233">
        <v>15890</v>
      </c>
      <c r="V41" s="234">
        <v>3</v>
      </c>
      <c r="W41" s="233"/>
      <c r="X41" s="234">
        <f>SUM(T41:W41)</f>
        <v>33233</v>
      </c>
      <c r="Y41" s="232">
        <f>IF(ISERROR(R41/X41-1),"         /0",(R41/X41-1))</f>
        <v>0.141425691330906</v>
      </c>
    </row>
    <row r="42" spans="1:25" ht="19.5" customHeight="1">
      <c r="A42" s="238" t="s">
        <v>300</v>
      </c>
      <c r="B42" s="235">
        <v>3184</v>
      </c>
      <c r="C42" s="233">
        <v>3386</v>
      </c>
      <c r="D42" s="234">
        <v>0</v>
      </c>
      <c r="E42" s="233">
        <v>0</v>
      </c>
      <c r="F42" s="234">
        <f t="shared" si="0"/>
        <v>6570</v>
      </c>
      <c r="G42" s="236">
        <f t="shared" si="1"/>
        <v>0.008374366027351164</v>
      </c>
      <c r="H42" s="235">
        <v>5235</v>
      </c>
      <c r="I42" s="233">
        <v>4607</v>
      </c>
      <c r="J42" s="234"/>
      <c r="K42" s="233"/>
      <c r="L42" s="234">
        <f t="shared" si="2"/>
        <v>9842</v>
      </c>
      <c r="M42" s="237">
        <f t="shared" si="3"/>
        <v>-0.33245275350538506</v>
      </c>
      <c r="N42" s="235">
        <v>16162</v>
      </c>
      <c r="O42" s="233">
        <v>15153</v>
      </c>
      <c r="P42" s="234"/>
      <c r="Q42" s="233"/>
      <c r="R42" s="234">
        <f t="shared" si="4"/>
        <v>31315</v>
      </c>
      <c r="S42" s="236">
        <f t="shared" si="5"/>
        <v>0.00931383104653971</v>
      </c>
      <c r="T42" s="239">
        <v>20404</v>
      </c>
      <c r="U42" s="233">
        <v>19570</v>
      </c>
      <c r="V42" s="234"/>
      <c r="W42" s="233"/>
      <c r="X42" s="234">
        <f t="shared" si="6"/>
        <v>39974</v>
      </c>
      <c r="Y42" s="232">
        <f t="shared" si="7"/>
        <v>-0.21661580027017557</v>
      </c>
    </row>
    <row r="43" spans="1:25" ht="19.5" customHeight="1">
      <c r="A43" s="238" t="s">
        <v>301</v>
      </c>
      <c r="B43" s="235">
        <v>1324</v>
      </c>
      <c r="C43" s="233">
        <v>1522</v>
      </c>
      <c r="D43" s="234">
        <v>0</v>
      </c>
      <c r="E43" s="233">
        <v>0</v>
      </c>
      <c r="F43" s="234">
        <f>SUM(B43:E43)</f>
        <v>2846</v>
      </c>
      <c r="G43" s="236">
        <f>F43/$F$9</f>
        <v>0.003627617308042833</v>
      </c>
      <c r="H43" s="235">
        <v>1627</v>
      </c>
      <c r="I43" s="233">
        <v>1685</v>
      </c>
      <c r="J43" s="234"/>
      <c r="K43" s="233"/>
      <c r="L43" s="234">
        <f>SUM(H43:K43)</f>
        <v>3312</v>
      </c>
      <c r="M43" s="237">
        <f>IF(ISERROR(F43/L43-1),"         /0",(F43/L43-1))</f>
        <v>-0.1407004830917874</v>
      </c>
      <c r="N43" s="235">
        <v>8673</v>
      </c>
      <c r="O43" s="233">
        <v>9210</v>
      </c>
      <c r="P43" s="234"/>
      <c r="Q43" s="233"/>
      <c r="R43" s="234">
        <f>SUM(N43:Q43)</f>
        <v>17883</v>
      </c>
      <c r="S43" s="236">
        <f>R43/$R$9</f>
        <v>0.005318832527710989</v>
      </c>
      <c r="T43" s="239">
        <v>6202</v>
      </c>
      <c r="U43" s="233">
        <v>6528</v>
      </c>
      <c r="V43" s="234"/>
      <c r="W43" s="233">
        <v>47</v>
      </c>
      <c r="X43" s="234">
        <f>SUM(T43:W43)</f>
        <v>12777</v>
      </c>
      <c r="Y43" s="232">
        <f>IF(ISERROR(R43/X43-1),"         /0",(R43/X43-1))</f>
        <v>0.39962432495891065</v>
      </c>
    </row>
    <row r="44" spans="1:25" ht="19.5" customHeight="1">
      <c r="A44" s="238" t="s">
        <v>302</v>
      </c>
      <c r="B44" s="235">
        <v>1321</v>
      </c>
      <c r="C44" s="233">
        <v>1476</v>
      </c>
      <c r="D44" s="234">
        <v>0</v>
      </c>
      <c r="E44" s="233">
        <v>0</v>
      </c>
      <c r="F44" s="234">
        <f t="shared" si="0"/>
        <v>2797</v>
      </c>
      <c r="G44" s="236">
        <f t="shared" si="1"/>
        <v>0.0035651600880519337</v>
      </c>
      <c r="H44" s="235">
        <v>1615</v>
      </c>
      <c r="I44" s="233">
        <v>1320</v>
      </c>
      <c r="J44" s="234"/>
      <c r="K44" s="233"/>
      <c r="L44" s="234">
        <f t="shared" si="2"/>
        <v>2935</v>
      </c>
      <c r="M44" s="237">
        <f t="shared" si="3"/>
        <v>-0.04701873935264056</v>
      </c>
      <c r="N44" s="235">
        <v>4443</v>
      </c>
      <c r="O44" s="233">
        <v>4535</v>
      </c>
      <c r="P44" s="234"/>
      <c r="Q44" s="233"/>
      <c r="R44" s="234">
        <f t="shared" si="4"/>
        <v>8978</v>
      </c>
      <c r="S44" s="236">
        <f t="shared" si="5"/>
        <v>0.0026702722380914424</v>
      </c>
      <c r="T44" s="239">
        <v>5699</v>
      </c>
      <c r="U44" s="233">
        <v>5449</v>
      </c>
      <c r="V44" s="234"/>
      <c r="W44" s="233"/>
      <c r="X44" s="234">
        <f t="shared" si="6"/>
        <v>11148</v>
      </c>
      <c r="Y44" s="232">
        <f t="shared" si="7"/>
        <v>-0.19465374955148906</v>
      </c>
    </row>
    <row r="45" spans="1:25" ht="19.5" customHeight="1">
      <c r="A45" s="238" t="s">
        <v>303</v>
      </c>
      <c r="B45" s="235">
        <v>1289</v>
      </c>
      <c r="C45" s="233">
        <v>1477</v>
      </c>
      <c r="D45" s="234">
        <v>0</v>
      </c>
      <c r="E45" s="233">
        <v>0</v>
      </c>
      <c r="F45" s="234">
        <f t="shared" si="0"/>
        <v>2766</v>
      </c>
      <c r="G45" s="236">
        <f t="shared" si="1"/>
        <v>0.0035256463366291203</v>
      </c>
      <c r="H45" s="235">
        <v>2123</v>
      </c>
      <c r="I45" s="233">
        <v>2067</v>
      </c>
      <c r="J45" s="234"/>
      <c r="K45" s="233"/>
      <c r="L45" s="234">
        <f t="shared" si="2"/>
        <v>4190</v>
      </c>
      <c r="M45" s="237">
        <f t="shared" si="3"/>
        <v>-0.3398568019093079</v>
      </c>
      <c r="N45" s="235">
        <v>7753</v>
      </c>
      <c r="O45" s="233">
        <v>7285</v>
      </c>
      <c r="P45" s="234"/>
      <c r="Q45" s="233"/>
      <c r="R45" s="234">
        <f t="shared" si="4"/>
        <v>15038</v>
      </c>
      <c r="S45" s="236">
        <f t="shared" si="5"/>
        <v>0.004472661385210416</v>
      </c>
      <c r="T45" s="239">
        <v>8718</v>
      </c>
      <c r="U45" s="233">
        <v>8735</v>
      </c>
      <c r="V45" s="234"/>
      <c r="W45" s="233">
        <v>0</v>
      </c>
      <c r="X45" s="234">
        <f t="shared" si="6"/>
        <v>17453</v>
      </c>
      <c r="Y45" s="232">
        <f t="shared" si="7"/>
        <v>-0.13837162665444336</v>
      </c>
    </row>
    <row r="46" spans="1:25" ht="19.5" customHeight="1">
      <c r="A46" s="238" t="s">
        <v>304</v>
      </c>
      <c r="B46" s="235">
        <v>1005</v>
      </c>
      <c r="C46" s="233">
        <v>1048</v>
      </c>
      <c r="D46" s="234">
        <v>0</v>
      </c>
      <c r="E46" s="233">
        <v>0</v>
      </c>
      <c r="F46" s="234">
        <f t="shared" si="0"/>
        <v>2053</v>
      </c>
      <c r="G46" s="236">
        <f t="shared" si="1"/>
        <v>0.002616830053904405</v>
      </c>
      <c r="H46" s="235">
        <v>1196</v>
      </c>
      <c r="I46" s="233">
        <v>1139</v>
      </c>
      <c r="J46" s="234"/>
      <c r="K46" s="233"/>
      <c r="L46" s="234">
        <f t="shared" si="2"/>
        <v>2335</v>
      </c>
      <c r="M46" s="237">
        <f t="shared" si="3"/>
        <v>-0.1207708779443255</v>
      </c>
      <c r="N46" s="235">
        <v>6018</v>
      </c>
      <c r="O46" s="233">
        <v>4915</v>
      </c>
      <c r="P46" s="234"/>
      <c r="Q46" s="233"/>
      <c r="R46" s="234">
        <f t="shared" si="4"/>
        <v>10933</v>
      </c>
      <c r="S46" s="236">
        <f t="shared" si="5"/>
        <v>0.0032517360636058965</v>
      </c>
      <c r="T46" s="239">
        <v>5177</v>
      </c>
      <c r="U46" s="233">
        <v>4772</v>
      </c>
      <c r="V46" s="234"/>
      <c r="W46" s="233"/>
      <c r="X46" s="234">
        <f t="shared" si="6"/>
        <v>9949</v>
      </c>
      <c r="Y46" s="232">
        <f t="shared" si="7"/>
        <v>0.09890441250376925</v>
      </c>
    </row>
    <row r="47" spans="1:25" ht="19.5" customHeight="1">
      <c r="A47" s="238" t="s">
        <v>305</v>
      </c>
      <c r="B47" s="235">
        <v>795</v>
      </c>
      <c r="C47" s="233">
        <v>866</v>
      </c>
      <c r="D47" s="234">
        <v>0</v>
      </c>
      <c r="E47" s="233">
        <v>0</v>
      </c>
      <c r="F47" s="234">
        <f t="shared" si="0"/>
        <v>1661</v>
      </c>
      <c r="G47" s="236">
        <f t="shared" si="1"/>
        <v>0.002117172293977212</v>
      </c>
      <c r="H47" s="235">
        <v>952</v>
      </c>
      <c r="I47" s="233">
        <v>921</v>
      </c>
      <c r="J47" s="234"/>
      <c r="K47" s="233"/>
      <c r="L47" s="234">
        <f t="shared" si="2"/>
        <v>1873</v>
      </c>
      <c r="M47" s="237">
        <f t="shared" si="3"/>
        <v>-0.11318739989321946</v>
      </c>
      <c r="N47" s="235">
        <v>3155</v>
      </c>
      <c r="O47" s="233">
        <v>3356</v>
      </c>
      <c r="P47" s="234"/>
      <c r="Q47" s="233"/>
      <c r="R47" s="234">
        <f t="shared" si="4"/>
        <v>6511</v>
      </c>
      <c r="S47" s="236">
        <f t="shared" si="5"/>
        <v>0.001936527349322052</v>
      </c>
      <c r="T47" s="239">
        <v>3774</v>
      </c>
      <c r="U47" s="233">
        <v>3944</v>
      </c>
      <c r="V47" s="234"/>
      <c r="W47" s="233"/>
      <c r="X47" s="234">
        <f t="shared" si="6"/>
        <v>7718</v>
      </c>
      <c r="Y47" s="232">
        <f t="shared" si="7"/>
        <v>-0.15638766519823788</v>
      </c>
    </row>
    <row r="48" spans="1:25" ht="19.5" customHeight="1">
      <c r="A48" s="238" t="s">
        <v>306</v>
      </c>
      <c r="B48" s="235">
        <v>593</v>
      </c>
      <c r="C48" s="233">
        <v>922</v>
      </c>
      <c r="D48" s="234">
        <v>0</v>
      </c>
      <c r="E48" s="233">
        <v>0</v>
      </c>
      <c r="F48" s="234">
        <f t="shared" si="0"/>
        <v>1515</v>
      </c>
      <c r="G48" s="236">
        <f t="shared" si="1"/>
        <v>0.0019310752711471863</v>
      </c>
      <c r="H48" s="235">
        <v>881</v>
      </c>
      <c r="I48" s="233">
        <v>995</v>
      </c>
      <c r="J48" s="234"/>
      <c r="K48" s="233"/>
      <c r="L48" s="234">
        <f t="shared" si="2"/>
        <v>1876</v>
      </c>
      <c r="M48" s="237" t="s">
        <v>50</v>
      </c>
      <c r="N48" s="235">
        <v>3873</v>
      </c>
      <c r="O48" s="233">
        <v>4835</v>
      </c>
      <c r="P48" s="234"/>
      <c r="Q48" s="233"/>
      <c r="R48" s="217">
        <f t="shared" si="4"/>
        <v>8708</v>
      </c>
      <c r="S48" s="236">
        <f t="shared" si="5"/>
        <v>0.002589967771140597</v>
      </c>
      <c r="T48" s="239">
        <v>3710</v>
      </c>
      <c r="U48" s="233">
        <v>4079</v>
      </c>
      <c r="V48" s="234"/>
      <c r="W48" s="233"/>
      <c r="X48" s="234">
        <f t="shared" si="6"/>
        <v>7789</v>
      </c>
      <c r="Y48" s="232" t="s">
        <v>50</v>
      </c>
    </row>
    <row r="49" spans="1:25" ht="19.5" customHeight="1" thickBot="1">
      <c r="A49" s="238" t="s">
        <v>270</v>
      </c>
      <c r="B49" s="235">
        <v>14417</v>
      </c>
      <c r="C49" s="233">
        <v>14894</v>
      </c>
      <c r="D49" s="234">
        <v>9</v>
      </c>
      <c r="E49" s="233">
        <v>8</v>
      </c>
      <c r="F49" s="234">
        <f aca="true" t="shared" si="16" ref="F49:F88">SUM(B49:E49)</f>
        <v>29328</v>
      </c>
      <c r="G49" s="236">
        <f aca="true" t="shared" si="17" ref="G49:G88">F49/$F$9</f>
        <v>0.03738255812026711</v>
      </c>
      <c r="H49" s="235">
        <v>17984</v>
      </c>
      <c r="I49" s="233">
        <v>16863</v>
      </c>
      <c r="J49" s="234">
        <v>8</v>
      </c>
      <c r="K49" s="233">
        <v>2</v>
      </c>
      <c r="L49" s="234">
        <f aca="true" t="shared" si="18" ref="L49:L88">SUM(H49:K49)</f>
        <v>34857</v>
      </c>
      <c r="M49" s="237">
        <f aca="true" t="shared" si="19" ref="M49:M88">IF(ISERROR(F49/L49-1),"         /0",(F49/L49-1))</f>
        <v>-0.15861950253894486</v>
      </c>
      <c r="N49" s="235">
        <v>68874</v>
      </c>
      <c r="O49" s="233">
        <v>65761</v>
      </c>
      <c r="P49" s="234">
        <v>49</v>
      </c>
      <c r="Q49" s="233">
        <v>27</v>
      </c>
      <c r="R49" s="234">
        <f aca="true" t="shared" si="20" ref="R49:R88">SUM(N49:Q49)</f>
        <v>134711</v>
      </c>
      <c r="S49" s="236">
        <f aca="true" t="shared" si="21" ref="S49:S88">R49/$R$9</f>
        <v>0.0400662779533901</v>
      </c>
      <c r="T49" s="239">
        <v>80411</v>
      </c>
      <c r="U49" s="233">
        <v>75149</v>
      </c>
      <c r="V49" s="234">
        <v>118</v>
      </c>
      <c r="W49" s="233">
        <v>56</v>
      </c>
      <c r="X49" s="234">
        <f aca="true" t="shared" si="22" ref="X49:X89">SUM(T49:W49)</f>
        <v>155734</v>
      </c>
      <c r="Y49" s="232">
        <f aca="true" t="shared" si="23" ref="Y49:Y88">IF(ISERROR(R49/X49-1),"         /0",(R49/X49-1))</f>
        <v>-0.1349930008861263</v>
      </c>
    </row>
    <row r="50" spans="1:25" s="224" customFormat="1" ht="19.5" customHeight="1">
      <c r="A50" s="231" t="s">
        <v>59</v>
      </c>
      <c r="B50" s="228">
        <f>SUM(B51:B63)</f>
        <v>51430</v>
      </c>
      <c r="C50" s="227">
        <f>SUM(C51:C63)</f>
        <v>42946</v>
      </c>
      <c r="D50" s="226">
        <f>SUM(D51:D63)</f>
        <v>8</v>
      </c>
      <c r="E50" s="227">
        <f>SUM(E51:E63)</f>
        <v>0</v>
      </c>
      <c r="F50" s="226">
        <f t="shared" si="16"/>
        <v>94384</v>
      </c>
      <c r="G50" s="229">
        <f t="shared" si="17"/>
        <v>0.12030535207389836</v>
      </c>
      <c r="H50" s="228">
        <f>SUM(H51:H63)</f>
        <v>46801</v>
      </c>
      <c r="I50" s="227">
        <f>SUM(I51:I63)</f>
        <v>39649</v>
      </c>
      <c r="J50" s="226">
        <f>SUM(J51:J63)</f>
        <v>0</v>
      </c>
      <c r="K50" s="227">
        <f>SUM(K51:K63)</f>
        <v>0</v>
      </c>
      <c r="L50" s="226">
        <f t="shared" si="18"/>
        <v>86450</v>
      </c>
      <c r="M50" s="230">
        <f t="shared" si="19"/>
        <v>0.09177559282822445</v>
      </c>
      <c r="N50" s="228">
        <f>SUM(N51:N63)</f>
        <v>212426</v>
      </c>
      <c r="O50" s="227">
        <f>SUM(O51:O63)</f>
        <v>173968</v>
      </c>
      <c r="P50" s="226">
        <f>SUM(P51:P63)</f>
        <v>50</v>
      </c>
      <c r="Q50" s="227">
        <f>SUM(Q51:Q63)</f>
        <v>0</v>
      </c>
      <c r="R50" s="226">
        <f t="shared" si="20"/>
        <v>386444</v>
      </c>
      <c r="S50" s="229">
        <f t="shared" si="21"/>
        <v>0.11493770157908324</v>
      </c>
      <c r="T50" s="228">
        <f>SUM(T51:T63)</f>
        <v>184929</v>
      </c>
      <c r="U50" s="227">
        <f>SUM(U51:U63)</f>
        <v>157065</v>
      </c>
      <c r="V50" s="226">
        <f>SUM(V51:V63)</f>
        <v>95</v>
      </c>
      <c r="W50" s="227">
        <f>SUM(W51:W63)</f>
        <v>3</v>
      </c>
      <c r="X50" s="226">
        <f t="shared" si="22"/>
        <v>342092</v>
      </c>
      <c r="Y50" s="225">
        <f t="shared" si="23"/>
        <v>0.12964933409726043</v>
      </c>
    </row>
    <row r="51" spans="1:25" ht="19.5" customHeight="1">
      <c r="A51" s="238" t="s">
        <v>307</v>
      </c>
      <c r="B51" s="235">
        <v>16339</v>
      </c>
      <c r="C51" s="233">
        <v>13837</v>
      </c>
      <c r="D51" s="234">
        <v>0</v>
      </c>
      <c r="E51" s="233">
        <v>0</v>
      </c>
      <c r="F51" s="234">
        <f t="shared" si="16"/>
        <v>30176</v>
      </c>
      <c r="G51" s="236">
        <f t="shared" si="17"/>
        <v>0.03846345041725247</v>
      </c>
      <c r="H51" s="235">
        <v>18670</v>
      </c>
      <c r="I51" s="233">
        <v>16007</v>
      </c>
      <c r="J51" s="234"/>
      <c r="K51" s="233">
        <v>0</v>
      </c>
      <c r="L51" s="234">
        <f t="shared" si="18"/>
        <v>34677</v>
      </c>
      <c r="M51" s="237">
        <f t="shared" si="19"/>
        <v>-0.12979784871817057</v>
      </c>
      <c r="N51" s="235">
        <v>67157</v>
      </c>
      <c r="O51" s="233">
        <v>59803</v>
      </c>
      <c r="P51" s="234"/>
      <c r="Q51" s="233"/>
      <c r="R51" s="234">
        <f t="shared" si="20"/>
        <v>126960</v>
      </c>
      <c r="S51" s="236">
        <f t="shared" si="21"/>
        <v>0.0377609449039975</v>
      </c>
      <c r="T51" s="235">
        <v>69375</v>
      </c>
      <c r="U51" s="233">
        <v>62895</v>
      </c>
      <c r="V51" s="234">
        <v>57</v>
      </c>
      <c r="W51" s="233">
        <v>0</v>
      </c>
      <c r="X51" s="217">
        <f t="shared" si="22"/>
        <v>132327</v>
      </c>
      <c r="Y51" s="232">
        <f t="shared" si="23"/>
        <v>-0.0405586161554331</v>
      </c>
    </row>
    <row r="52" spans="1:25" ht="19.5" customHeight="1">
      <c r="A52" s="238" t="s">
        <v>308</v>
      </c>
      <c r="B52" s="235">
        <v>7825</v>
      </c>
      <c r="C52" s="233">
        <v>6143</v>
      </c>
      <c r="D52" s="234">
        <v>0</v>
      </c>
      <c r="E52" s="233">
        <v>0</v>
      </c>
      <c r="F52" s="234">
        <f t="shared" si="16"/>
        <v>13968</v>
      </c>
      <c r="G52" s="236">
        <f t="shared" si="17"/>
        <v>0.017804131608834255</v>
      </c>
      <c r="H52" s="235">
        <v>8222</v>
      </c>
      <c r="I52" s="233">
        <v>6875</v>
      </c>
      <c r="J52" s="234"/>
      <c r="K52" s="233"/>
      <c r="L52" s="234">
        <f t="shared" si="18"/>
        <v>15097</v>
      </c>
      <c r="M52" s="237">
        <f t="shared" si="19"/>
        <v>-0.07478306948400348</v>
      </c>
      <c r="N52" s="235">
        <v>29712</v>
      </c>
      <c r="O52" s="233">
        <v>25540</v>
      </c>
      <c r="P52" s="234"/>
      <c r="Q52" s="233"/>
      <c r="R52" s="234">
        <f t="shared" si="20"/>
        <v>55252</v>
      </c>
      <c r="S52" s="236">
        <f t="shared" si="21"/>
        <v>0.016433268177659655</v>
      </c>
      <c r="T52" s="235">
        <v>30142</v>
      </c>
      <c r="U52" s="233">
        <v>26068</v>
      </c>
      <c r="V52" s="234"/>
      <c r="W52" s="233"/>
      <c r="X52" s="217">
        <f t="shared" si="22"/>
        <v>56210</v>
      </c>
      <c r="Y52" s="232">
        <f t="shared" si="23"/>
        <v>-0.01704323074186087</v>
      </c>
    </row>
    <row r="53" spans="1:25" ht="19.5" customHeight="1">
      <c r="A53" s="238" t="s">
        <v>309</v>
      </c>
      <c r="B53" s="235">
        <v>6235</v>
      </c>
      <c r="C53" s="233">
        <v>5697</v>
      </c>
      <c r="D53" s="234">
        <v>0</v>
      </c>
      <c r="E53" s="233">
        <v>0</v>
      </c>
      <c r="F53" s="234">
        <f t="shared" si="16"/>
        <v>11932</v>
      </c>
      <c r="G53" s="236">
        <f t="shared" si="17"/>
        <v>0.015208970386355264</v>
      </c>
      <c r="H53" s="235">
        <v>6681</v>
      </c>
      <c r="I53" s="233">
        <v>6035</v>
      </c>
      <c r="J53" s="234"/>
      <c r="K53" s="233"/>
      <c r="L53" s="234">
        <f t="shared" si="18"/>
        <v>12716</v>
      </c>
      <c r="M53" s="237">
        <f t="shared" si="19"/>
        <v>-0.0616546083674111</v>
      </c>
      <c r="N53" s="235">
        <v>26412</v>
      </c>
      <c r="O53" s="233">
        <v>23467</v>
      </c>
      <c r="P53" s="234"/>
      <c r="Q53" s="233"/>
      <c r="R53" s="234">
        <f t="shared" si="20"/>
        <v>49879</v>
      </c>
      <c r="S53" s="236">
        <f t="shared" si="21"/>
        <v>0.014835209285337832</v>
      </c>
      <c r="T53" s="235">
        <v>27047</v>
      </c>
      <c r="U53" s="233">
        <v>25392</v>
      </c>
      <c r="V53" s="234"/>
      <c r="W53" s="233"/>
      <c r="X53" s="217">
        <f t="shared" si="22"/>
        <v>52439</v>
      </c>
      <c r="Y53" s="232">
        <f t="shared" si="23"/>
        <v>-0.04881862735750109</v>
      </c>
    </row>
    <row r="54" spans="1:25" ht="19.5" customHeight="1">
      <c r="A54" s="238" t="s">
        <v>310</v>
      </c>
      <c r="B54" s="235">
        <v>3982</v>
      </c>
      <c r="C54" s="233">
        <v>3568</v>
      </c>
      <c r="D54" s="234">
        <v>0</v>
      </c>
      <c r="E54" s="233">
        <v>0</v>
      </c>
      <c r="F54" s="234">
        <f t="shared" si="16"/>
        <v>7550</v>
      </c>
      <c r="G54" s="236">
        <f t="shared" si="17"/>
        <v>0.009623510427169146</v>
      </c>
      <c r="H54" s="235">
        <v>2623</v>
      </c>
      <c r="I54" s="233">
        <v>2482</v>
      </c>
      <c r="J54" s="234"/>
      <c r="K54" s="233"/>
      <c r="L54" s="234">
        <f t="shared" si="18"/>
        <v>5105</v>
      </c>
      <c r="M54" s="237">
        <f t="shared" si="19"/>
        <v>0.47894221351616073</v>
      </c>
      <c r="N54" s="235">
        <v>15398</v>
      </c>
      <c r="O54" s="233">
        <v>15012</v>
      </c>
      <c r="P54" s="234"/>
      <c r="Q54" s="233"/>
      <c r="R54" s="234">
        <f t="shared" si="20"/>
        <v>30410</v>
      </c>
      <c r="S54" s="236">
        <f t="shared" si="21"/>
        <v>0.009044662370278544</v>
      </c>
      <c r="T54" s="235">
        <v>9217</v>
      </c>
      <c r="U54" s="233">
        <v>9224</v>
      </c>
      <c r="V54" s="234"/>
      <c r="W54" s="233"/>
      <c r="X54" s="217">
        <f t="shared" si="22"/>
        <v>18441</v>
      </c>
      <c r="Y54" s="232">
        <f t="shared" si="23"/>
        <v>0.6490428935524104</v>
      </c>
    </row>
    <row r="55" spans="1:25" ht="19.5" customHeight="1">
      <c r="A55" s="238" t="s">
        <v>311</v>
      </c>
      <c r="B55" s="235">
        <v>3709</v>
      </c>
      <c r="C55" s="233">
        <v>2233</v>
      </c>
      <c r="D55" s="234">
        <v>0</v>
      </c>
      <c r="E55" s="233">
        <v>0</v>
      </c>
      <c r="F55" s="234">
        <f>SUM(B55:E55)</f>
        <v>5942</v>
      </c>
      <c r="G55" s="236">
        <f>F55/$F$9</f>
        <v>0.007573893901753518</v>
      </c>
      <c r="H55" s="235">
        <v>3382</v>
      </c>
      <c r="I55" s="233">
        <v>2721</v>
      </c>
      <c r="J55" s="234"/>
      <c r="K55" s="233">
        <v>0</v>
      </c>
      <c r="L55" s="234">
        <f>SUM(H55:K55)</f>
        <v>6103</v>
      </c>
      <c r="M55" s="237">
        <f>IF(ISERROR(F55/L55-1),"         /0",(F55/L55-1))</f>
        <v>-0.026380468621989173</v>
      </c>
      <c r="N55" s="235">
        <v>17211</v>
      </c>
      <c r="O55" s="233">
        <v>10394</v>
      </c>
      <c r="P55" s="234"/>
      <c r="Q55" s="233"/>
      <c r="R55" s="234">
        <f>SUM(N55:Q55)</f>
        <v>27605</v>
      </c>
      <c r="S55" s="236">
        <f>R55/$R$9</f>
        <v>0.008210388185844762</v>
      </c>
      <c r="T55" s="235">
        <v>15563</v>
      </c>
      <c r="U55" s="233">
        <v>11966</v>
      </c>
      <c r="V55" s="234"/>
      <c r="W55" s="233">
        <v>0</v>
      </c>
      <c r="X55" s="217">
        <f>SUM(T55:W55)</f>
        <v>27529</v>
      </c>
      <c r="Y55" s="232">
        <f>IF(ISERROR(R55/X55-1),"         /0",(R55/X55-1))</f>
        <v>0.0027607250535799377</v>
      </c>
    </row>
    <row r="56" spans="1:25" ht="19.5" customHeight="1">
      <c r="A56" s="238" t="s">
        <v>312</v>
      </c>
      <c r="B56" s="235">
        <v>2057</v>
      </c>
      <c r="C56" s="233">
        <v>2625</v>
      </c>
      <c r="D56" s="234">
        <v>0</v>
      </c>
      <c r="E56" s="233">
        <v>0</v>
      </c>
      <c r="F56" s="234">
        <f>SUM(B56:E56)</f>
        <v>4682</v>
      </c>
      <c r="G56" s="236">
        <f>F56/$F$9</f>
        <v>0.005967851101987541</v>
      </c>
      <c r="H56" s="235">
        <v>134</v>
      </c>
      <c r="I56" s="233">
        <v>0</v>
      </c>
      <c r="J56" s="234"/>
      <c r="K56" s="233"/>
      <c r="L56" s="234">
        <f>SUM(H56:K56)</f>
        <v>134</v>
      </c>
      <c r="M56" s="237" t="s">
        <v>50</v>
      </c>
      <c r="N56" s="235">
        <v>3091</v>
      </c>
      <c r="O56" s="233">
        <v>2723</v>
      </c>
      <c r="P56" s="234"/>
      <c r="Q56" s="233"/>
      <c r="R56" s="234">
        <f>SUM(N56:Q56)</f>
        <v>5814</v>
      </c>
      <c r="S56" s="236">
        <f>R56/$R$9</f>
        <v>0.001729222855008203</v>
      </c>
      <c r="T56" s="235">
        <v>1228</v>
      </c>
      <c r="U56" s="233">
        <v>0</v>
      </c>
      <c r="V56" s="234"/>
      <c r="W56" s="233"/>
      <c r="X56" s="217">
        <f>SUM(T56:W56)</f>
        <v>1228</v>
      </c>
      <c r="Y56" s="232">
        <f>IF(ISERROR(R56/X56-1),"         /0",(R56/X56-1))</f>
        <v>3.734527687296417</v>
      </c>
    </row>
    <row r="57" spans="1:25" ht="19.5" customHeight="1">
      <c r="A57" s="238" t="s">
        <v>313</v>
      </c>
      <c r="B57" s="235">
        <v>2109</v>
      </c>
      <c r="C57" s="233">
        <v>1777</v>
      </c>
      <c r="D57" s="234">
        <v>0</v>
      </c>
      <c r="E57" s="233">
        <v>0</v>
      </c>
      <c r="F57" s="234">
        <f>SUM(B57:E57)</f>
        <v>3886</v>
      </c>
      <c r="G57" s="236">
        <f>F57/$F$9</f>
        <v>0.004953239936421099</v>
      </c>
      <c r="H57" s="235">
        <v>2368</v>
      </c>
      <c r="I57" s="233">
        <v>2055</v>
      </c>
      <c r="J57" s="234"/>
      <c r="K57" s="233"/>
      <c r="L57" s="234">
        <f>SUM(H57:K57)</f>
        <v>4423</v>
      </c>
      <c r="M57" s="237">
        <f>IF(ISERROR(F57/L57-1),"         /0",(F57/L57-1))</f>
        <v>-0.12141080714447205</v>
      </c>
      <c r="N57" s="235">
        <v>8776</v>
      </c>
      <c r="O57" s="233">
        <v>6706</v>
      </c>
      <c r="P57" s="234"/>
      <c r="Q57" s="233"/>
      <c r="R57" s="234">
        <f>SUM(N57:Q57)</f>
        <v>15482</v>
      </c>
      <c r="S57" s="236">
        <f>R57/$R$9</f>
        <v>0.004604717619751806</v>
      </c>
      <c r="T57" s="235">
        <v>8411</v>
      </c>
      <c r="U57" s="233">
        <v>7151</v>
      </c>
      <c r="V57" s="234"/>
      <c r="W57" s="233">
        <v>0</v>
      </c>
      <c r="X57" s="217">
        <f>SUM(T57:W57)</f>
        <v>15562</v>
      </c>
      <c r="Y57" s="232">
        <f>IF(ISERROR(R57/X57-1),"         /0",(R57/X57-1))</f>
        <v>-0.005140727412928925</v>
      </c>
    </row>
    <row r="58" spans="1:25" ht="19.5" customHeight="1">
      <c r="A58" s="238" t="s">
        <v>314</v>
      </c>
      <c r="B58" s="235">
        <v>940</v>
      </c>
      <c r="C58" s="233">
        <v>649</v>
      </c>
      <c r="D58" s="234">
        <v>5</v>
      </c>
      <c r="E58" s="233">
        <v>0</v>
      </c>
      <c r="F58" s="234">
        <f>SUM(B58:E58)</f>
        <v>1594</v>
      </c>
      <c r="G58" s="236">
        <f>F58/$F$9</f>
        <v>0.0020317716054182276</v>
      </c>
      <c r="H58" s="235">
        <v>936</v>
      </c>
      <c r="I58" s="233">
        <v>865</v>
      </c>
      <c r="J58" s="234"/>
      <c r="K58" s="233">
        <v>0</v>
      </c>
      <c r="L58" s="234">
        <f>SUM(H58:K58)</f>
        <v>1801</v>
      </c>
      <c r="M58" s="237">
        <f>IF(ISERROR(F58/L58-1),"         /0",(F58/L58-1))</f>
        <v>-0.11493614658523044</v>
      </c>
      <c r="N58" s="235">
        <v>4819</v>
      </c>
      <c r="O58" s="233">
        <v>3027</v>
      </c>
      <c r="P58" s="234">
        <v>9</v>
      </c>
      <c r="Q58" s="233">
        <v>0</v>
      </c>
      <c r="R58" s="234">
        <f>SUM(N58:Q58)</f>
        <v>7855</v>
      </c>
      <c r="S58" s="236">
        <f>R58/$R$9</f>
        <v>0.0023362651403662595</v>
      </c>
      <c r="T58" s="235">
        <v>5106</v>
      </c>
      <c r="U58" s="233">
        <v>3760</v>
      </c>
      <c r="V58" s="234">
        <v>22</v>
      </c>
      <c r="W58" s="233">
        <v>0</v>
      </c>
      <c r="X58" s="217">
        <f>SUM(T58:W58)</f>
        <v>8888</v>
      </c>
      <c r="Y58" s="232">
        <f>IF(ISERROR(R58/X58-1),"         /0",(R58/X58-1))</f>
        <v>-0.11622412241224123</v>
      </c>
    </row>
    <row r="59" spans="1:25" ht="19.5" customHeight="1">
      <c r="A59" s="238" t="s">
        <v>315</v>
      </c>
      <c r="B59" s="235">
        <v>493</v>
      </c>
      <c r="C59" s="233">
        <v>338</v>
      </c>
      <c r="D59" s="234">
        <v>0</v>
      </c>
      <c r="E59" s="233">
        <v>0</v>
      </c>
      <c r="F59" s="234">
        <f>SUM(B59:E59)</f>
        <v>831</v>
      </c>
      <c r="G59" s="236">
        <f>F59/$F$9</f>
        <v>0.0010592234655599417</v>
      </c>
      <c r="H59" s="235">
        <v>313</v>
      </c>
      <c r="I59" s="233">
        <v>255</v>
      </c>
      <c r="J59" s="234"/>
      <c r="K59" s="233"/>
      <c r="L59" s="234">
        <f>SUM(H59:K59)</f>
        <v>568</v>
      </c>
      <c r="M59" s="237">
        <f>IF(ISERROR(F59/L59-1),"         /0",(F59/L59-1))</f>
        <v>0.4630281690140845</v>
      </c>
      <c r="N59" s="235">
        <v>2625</v>
      </c>
      <c r="O59" s="233">
        <v>1582</v>
      </c>
      <c r="P59" s="234"/>
      <c r="Q59" s="233"/>
      <c r="R59" s="234">
        <f>SUM(N59:Q59)</f>
        <v>4207</v>
      </c>
      <c r="S59" s="236">
        <f>R59/$R$9</f>
        <v>0.0012512625646748383</v>
      </c>
      <c r="T59" s="235">
        <v>1840</v>
      </c>
      <c r="U59" s="233">
        <v>1138</v>
      </c>
      <c r="V59" s="234"/>
      <c r="W59" s="233"/>
      <c r="X59" s="217">
        <f>SUM(T59:W59)</f>
        <v>2978</v>
      </c>
      <c r="Y59" s="232">
        <f>IF(ISERROR(R59/X59-1),"         /0",(R59/X59-1))</f>
        <v>0.41269308260577575</v>
      </c>
    </row>
    <row r="60" spans="1:25" ht="19.5" customHeight="1">
      <c r="A60" s="238" t="s">
        <v>316</v>
      </c>
      <c r="B60" s="235">
        <v>385</v>
      </c>
      <c r="C60" s="233">
        <v>401</v>
      </c>
      <c r="D60" s="234">
        <v>0</v>
      </c>
      <c r="E60" s="233">
        <v>0</v>
      </c>
      <c r="F60" s="234">
        <f t="shared" si="16"/>
        <v>786</v>
      </c>
      <c r="G60" s="236">
        <f t="shared" si="17"/>
        <v>0.0010018647941397282</v>
      </c>
      <c r="H60" s="235">
        <v>1</v>
      </c>
      <c r="I60" s="233"/>
      <c r="J60" s="234"/>
      <c r="K60" s="233"/>
      <c r="L60" s="234">
        <f t="shared" si="18"/>
        <v>1</v>
      </c>
      <c r="M60" s="237" t="s">
        <v>50</v>
      </c>
      <c r="N60" s="235">
        <v>1831</v>
      </c>
      <c r="O60" s="233">
        <v>1819</v>
      </c>
      <c r="P60" s="234"/>
      <c r="Q60" s="233"/>
      <c r="R60" s="234">
        <f t="shared" si="20"/>
        <v>3650</v>
      </c>
      <c r="S60" s="236">
        <f t="shared" si="21"/>
        <v>0.001085597423594761</v>
      </c>
      <c r="T60" s="235">
        <v>5</v>
      </c>
      <c r="U60" s="233"/>
      <c r="V60" s="234"/>
      <c r="W60" s="233"/>
      <c r="X60" s="217">
        <f t="shared" si="22"/>
        <v>5</v>
      </c>
      <c r="Y60" s="232" t="s">
        <v>50</v>
      </c>
    </row>
    <row r="61" spans="1:25" ht="19.5" customHeight="1">
      <c r="A61" s="238" t="s">
        <v>317</v>
      </c>
      <c r="B61" s="235">
        <v>416</v>
      </c>
      <c r="C61" s="233">
        <v>239</v>
      </c>
      <c r="D61" s="234">
        <v>0</v>
      </c>
      <c r="E61" s="233">
        <v>0</v>
      </c>
      <c r="F61" s="234">
        <f t="shared" si="16"/>
        <v>655</v>
      </c>
      <c r="G61" s="236">
        <f t="shared" si="17"/>
        <v>0.0008348873284497735</v>
      </c>
      <c r="H61" s="235">
        <v>466</v>
      </c>
      <c r="I61" s="233">
        <v>450</v>
      </c>
      <c r="J61" s="234"/>
      <c r="K61" s="233"/>
      <c r="L61" s="234">
        <f t="shared" si="18"/>
        <v>916</v>
      </c>
      <c r="M61" s="237">
        <f t="shared" si="19"/>
        <v>-0.28493449781659386</v>
      </c>
      <c r="N61" s="235">
        <v>1670</v>
      </c>
      <c r="O61" s="233">
        <v>1268</v>
      </c>
      <c r="P61" s="234">
        <v>3</v>
      </c>
      <c r="Q61" s="233">
        <v>0</v>
      </c>
      <c r="R61" s="234">
        <f t="shared" si="20"/>
        <v>2941</v>
      </c>
      <c r="S61" s="236">
        <f t="shared" si="21"/>
        <v>0.0008747238418608746</v>
      </c>
      <c r="T61" s="235">
        <v>1880</v>
      </c>
      <c r="U61" s="233">
        <v>1685</v>
      </c>
      <c r="V61" s="234">
        <v>3</v>
      </c>
      <c r="W61" s="233">
        <v>0</v>
      </c>
      <c r="X61" s="217">
        <f t="shared" si="22"/>
        <v>3568</v>
      </c>
      <c r="Y61" s="232">
        <f t="shared" si="23"/>
        <v>-0.17572869955156956</v>
      </c>
    </row>
    <row r="62" spans="1:25" ht="19.5" customHeight="1">
      <c r="A62" s="238" t="s">
        <v>318</v>
      </c>
      <c r="B62" s="235">
        <v>320</v>
      </c>
      <c r="C62" s="233">
        <v>297</v>
      </c>
      <c r="D62" s="234">
        <v>1</v>
      </c>
      <c r="E62" s="233">
        <v>0</v>
      </c>
      <c r="F62" s="234">
        <f t="shared" si="16"/>
        <v>618</v>
      </c>
      <c r="G62" s="236">
        <f t="shared" si="17"/>
        <v>0.0007877257541709314</v>
      </c>
      <c r="H62" s="235">
        <v>380</v>
      </c>
      <c r="I62" s="233">
        <v>333</v>
      </c>
      <c r="J62" s="234"/>
      <c r="K62" s="233"/>
      <c r="L62" s="234">
        <f t="shared" si="18"/>
        <v>713</v>
      </c>
      <c r="M62" s="237">
        <f t="shared" si="19"/>
        <v>-0.13323983169705467</v>
      </c>
      <c r="N62" s="235">
        <v>1450</v>
      </c>
      <c r="O62" s="233">
        <v>1385</v>
      </c>
      <c r="P62" s="234">
        <v>18</v>
      </c>
      <c r="Q62" s="233">
        <v>0</v>
      </c>
      <c r="R62" s="234">
        <f t="shared" si="20"/>
        <v>2853</v>
      </c>
      <c r="S62" s="236">
        <f t="shared" si="21"/>
        <v>0.0008485505341139324</v>
      </c>
      <c r="T62" s="235">
        <v>1494</v>
      </c>
      <c r="U62" s="233">
        <v>1428</v>
      </c>
      <c r="V62" s="234">
        <v>3</v>
      </c>
      <c r="W62" s="233"/>
      <c r="X62" s="217">
        <f t="shared" si="22"/>
        <v>2925</v>
      </c>
      <c r="Y62" s="232">
        <f t="shared" si="23"/>
        <v>-0.024615384615384595</v>
      </c>
    </row>
    <row r="63" spans="1:25" ht="19.5" customHeight="1" thickBot="1">
      <c r="A63" s="238" t="s">
        <v>270</v>
      </c>
      <c r="B63" s="235">
        <v>6620</v>
      </c>
      <c r="C63" s="233">
        <v>5142</v>
      </c>
      <c r="D63" s="234">
        <v>2</v>
      </c>
      <c r="E63" s="233">
        <v>0</v>
      </c>
      <c r="F63" s="234">
        <f t="shared" si="16"/>
        <v>11764</v>
      </c>
      <c r="G63" s="236">
        <f t="shared" si="17"/>
        <v>0.014994831346386468</v>
      </c>
      <c r="H63" s="235">
        <v>2625</v>
      </c>
      <c r="I63" s="233">
        <v>1571</v>
      </c>
      <c r="J63" s="234"/>
      <c r="K63" s="233">
        <v>0</v>
      </c>
      <c r="L63" s="234">
        <f t="shared" si="18"/>
        <v>4196</v>
      </c>
      <c r="M63" s="237">
        <f t="shared" si="19"/>
        <v>1.8036224976167778</v>
      </c>
      <c r="N63" s="235">
        <v>32274</v>
      </c>
      <c r="O63" s="233">
        <v>21242</v>
      </c>
      <c r="P63" s="234">
        <v>20</v>
      </c>
      <c r="Q63" s="233">
        <v>0</v>
      </c>
      <c r="R63" s="234">
        <f t="shared" si="20"/>
        <v>53536</v>
      </c>
      <c r="S63" s="236">
        <f t="shared" si="21"/>
        <v>0.01592288867659428</v>
      </c>
      <c r="T63" s="235">
        <v>13621</v>
      </c>
      <c r="U63" s="233">
        <v>6358</v>
      </c>
      <c r="V63" s="234">
        <v>10</v>
      </c>
      <c r="W63" s="233">
        <v>3</v>
      </c>
      <c r="X63" s="217">
        <f t="shared" si="22"/>
        <v>19992</v>
      </c>
      <c r="Y63" s="232">
        <f t="shared" si="23"/>
        <v>1.6778711484593836</v>
      </c>
    </row>
    <row r="64" spans="1:25" s="224" customFormat="1" ht="19.5" customHeight="1">
      <c r="A64" s="231" t="s">
        <v>58</v>
      </c>
      <c r="B64" s="228">
        <f>SUM(B65:B82)</f>
        <v>107089</v>
      </c>
      <c r="C64" s="227">
        <f>SUM(C65:C82)</f>
        <v>111143</v>
      </c>
      <c r="D64" s="226">
        <f>SUM(D65:D82)</f>
        <v>153</v>
      </c>
      <c r="E64" s="227">
        <f>SUM(E65:E82)</f>
        <v>268</v>
      </c>
      <c r="F64" s="226">
        <f t="shared" si="16"/>
        <v>218653</v>
      </c>
      <c r="G64" s="229">
        <f t="shared" si="17"/>
        <v>0.27870323515653184</v>
      </c>
      <c r="H64" s="228">
        <f>SUM(H65:H82)</f>
        <v>99749</v>
      </c>
      <c r="I64" s="227">
        <f>SUM(I65:I82)</f>
        <v>92477</v>
      </c>
      <c r="J64" s="226">
        <f>SUM(J65:J82)</f>
        <v>4115</v>
      </c>
      <c r="K64" s="227">
        <f>SUM(K65:K82)</f>
        <v>4052</v>
      </c>
      <c r="L64" s="226">
        <f t="shared" si="18"/>
        <v>200393</v>
      </c>
      <c r="M64" s="230">
        <f t="shared" si="19"/>
        <v>0.09112094733847997</v>
      </c>
      <c r="N64" s="228">
        <f>SUM(N65:N82)</f>
        <v>475465</v>
      </c>
      <c r="O64" s="227">
        <f>SUM(O65:O82)</f>
        <v>456462</v>
      </c>
      <c r="P64" s="226">
        <f>SUM(P65:P82)</f>
        <v>12775</v>
      </c>
      <c r="Q64" s="227">
        <f>SUM(Q65:Q82)</f>
        <v>13577</v>
      </c>
      <c r="R64" s="226">
        <f t="shared" si="20"/>
        <v>958279</v>
      </c>
      <c r="S64" s="229">
        <f t="shared" si="21"/>
        <v>0.2850151269821819</v>
      </c>
      <c r="T64" s="228">
        <f>SUM(T65:T82)</f>
        <v>396744</v>
      </c>
      <c r="U64" s="227">
        <f>SUM(U65:U82)</f>
        <v>370496</v>
      </c>
      <c r="V64" s="226">
        <f>SUM(V65:V82)</f>
        <v>14809</v>
      </c>
      <c r="W64" s="227">
        <f>SUM(W65:W82)</f>
        <v>14346</v>
      </c>
      <c r="X64" s="226">
        <f t="shared" si="22"/>
        <v>796395</v>
      </c>
      <c r="Y64" s="225">
        <f t="shared" si="23"/>
        <v>0.203270989898229</v>
      </c>
    </row>
    <row r="65" spans="1:25" s="208" customFormat="1" ht="19.5" customHeight="1">
      <c r="A65" s="223" t="s">
        <v>319</v>
      </c>
      <c r="B65" s="221">
        <v>20831</v>
      </c>
      <c r="C65" s="218">
        <v>21060</v>
      </c>
      <c r="D65" s="217">
        <v>0</v>
      </c>
      <c r="E65" s="218">
        <v>0</v>
      </c>
      <c r="F65" s="217">
        <f t="shared" si="16"/>
        <v>41891</v>
      </c>
      <c r="G65" s="220">
        <f t="shared" si="17"/>
        <v>0.05339582454364804</v>
      </c>
      <c r="H65" s="221">
        <v>20746</v>
      </c>
      <c r="I65" s="218">
        <v>19502</v>
      </c>
      <c r="J65" s="217">
        <v>1640</v>
      </c>
      <c r="K65" s="218">
        <v>1622</v>
      </c>
      <c r="L65" s="217">
        <f t="shared" si="18"/>
        <v>43510</v>
      </c>
      <c r="M65" s="222">
        <f t="shared" si="19"/>
        <v>-0.037209836819122044</v>
      </c>
      <c r="N65" s="221">
        <v>102435</v>
      </c>
      <c r="O65" s="218">
        <v>97607</v>
      </c>
      <c r="P65" s="217">
        <v>5271</v>
      </c>
      <c r="Q65" s="218">
        <v>5302</v>
      </c>
      <c r="R65" s="217">
        <f t="shared" si="20"/>
        <v>210615</v>
      </c>
      <c r="S65" s="220">
        <f t="shared" si="21"/>
        <v>0.06264194558093442</v>
      </c>
      <c r="T65" s="219">
        <v>88141</v>
      </c>
      <c r="U65" s="218">
        <v>83313</v>
      </c>
      <c r="V65" s="217">
        <v>5955</v>
      </c>
      <c r="W65" s="218">
        <v>5310</v>
      </c>
      <c r="X65" s="217">
        <f t="shared" si="22"/>
        <v>182719</v>
      </c>
      <c r="Y65" s="216">
        <f t="shared" si="23"/>
        <v>0.15267158861421093</v>
      </c>
    </row>
    <row r="66" spans="1:25" s="208" customFormat="1" ht="19.5" customHeight="1">
      <c r="A66" s="223" t="s">
        <v>320</v>
      </c>
      <c r="B66" s="221">
        <v>17394</v>
      </c>
      <c r="C66" s="218">
        <v>19920</v>
      </c>
      <c r="D66" s="217">
        <v>0</v>
      </c>
      <c r="E66" s="218">
        <v>0</v>
      </c>
      <c r="F66" s="217">
        <f t="shared" si="16"/>
        <v>37314</v>
      </c>
      <c r="G66" s="220">
        <f t="shared" si="17"/>
        <v>0.047561810341640996</v>
      </c>
      <c r="H66" s="221">
        <v>13761</v>
      </c>
      <c r="I66" s="218">
        <v>14884</v>
      </c>
      <c r="J66" s="217">
        <v>107</v>
      </c>
      <c r="K66" s="218">
        <v>107</v>
      </c>
      <c r="L66" s="217">
        <f t="shared" si="18"/>
        <v>28859</v>
      </c>
      <c r="M66" s="222">
        <f t="shared" si="19"/>
        <v>0.2929761946013376</v>
      </c>
      <c r="N66" s="221">
        <v>64524</v>
      </c>
      <c r="O66" s="218">
        <v>72414</v>
      </c>
      <c r="P66" s="217">
        <v>54</v>
      </c>
      <c r="Q66" s="218">
        <v>21</v>
      </c>
      <c r="R66" s="217">
        <f t="shared" si="20"/>
        <v>137013</v>
      </c>
      <c r="S66" s="220">
        <f t="shared" si="21"/>
        <v>0.04075094789013397</v>
      </c>
      <c r="T66" s="219">
        <v>54962</v>
      </c>
      <c r="U66" s="218">
        <v>60930</v>
      </c>
      <c r="V66" s="217">
        <v>420</v>
      </c>
      <c r="W66" s="218">
        <v>107</v>
      </c>
      <c r="X66" s="217">
        <f t="shared" si="22"/>
        <v>116419</v>
      </c>
      <c r="Y66" s="216">
        <f t="shared" si="23"/>
        <v>0.17689552392650687</v>
      </c>
    </row>
    <row r="67" spans="1:25" s="208" customFormat="1" ht="19.5" customHeight="1">
      <c r="A67" s="223" t="s">
        <v>321</v>
      </c>
      <c r="B67" s="221">
        <v>11186</v>
      </c>
      <c r="C67" s="218">
        <v>11370</v>
      </c>
      <c r="D67" s="217">
        <v>9</v>
      </c>
      <c r="E67" s="218">
        <v>11</v>
      </c>
      <c r="F67" s="217">
        <f t="shared" si="16"/>
        <v>22576</v>
      </c>
      <c r="G67" s="220">
        <f t="shared" si="17"/>
        <v>0.028776208132949753</v>
      </c>
      <c r="H67" s="221">
        <v>12299</v>
      </c>
      <c r="I67" s="218">
        <v>11422</v>
      </c>
      <c r="J67" s="217">
        <v>522</v>
      </c>
      <c r="K67" s="218">
        <v>549</v>
      </c>
      <c r="L67" s="217">
        <f t="shared" si="18"/>
        <v>24792</v>
      </c>
      <c r="M67" s="222">
        <f t="shared" si="19"/>
        <v>-0.08938367215230725</v>
      </c>
      <c r="N67" s="221">
        <v>51767</v>
      </c>
      <c r="O67" s="218">
        <v>46544</v>
      </c>
      <c r="P67" s="217">
        <v>1977</v>
      </c>
      <c r="Q67" s="218">
        <v>2100</v>
      </c>
      <c r="R67" s="217">
        <f t="shared" si="20"/>
        <v>102388</v>
      </c>
      <c r="S67" s="220">
        <f t="shared" si="21"/>
        <v>0.030452643563567233</v>
      </c>
      <c r="T67" s="219">
        <v>48668</v>
      </c>
      <c r="U67" s="218">
        <v>45163</v>
      </c>
      <c r="V67" s="217">
        <v>1842</v>
      </c>
      <c r="W67" s="218">
        <v>2378</v>
      </c>
      <c r="X67" s="217">
        <f t="shared" si="22"/>
        <v>98051</v>
      </c>
      <c r="Y67" s="216">
        <f t="shared" si="23"/>
        <v>0.044232083303586966</v>
      </c>
    </row>
    <row r="68" spans="1:25" s="208" customFormat="1" ht="19.5" customHeight="1">
      <c r="A68" s="223" t="s">
        <v>322</v>
      </c>
      <c r="B68" s="221">
        <v>7533</v>
      </c>
      <c r="C68" s="218">
        <v>7709</v>
      </c>
      <c r="D68" s="217">
        <v>0</v>
      </c>
      <c r="E68" s="218">
        <v>0</v>
      </c>
      <c r="F68" s="217">
        <f t="shared" si="16"/>
        <v>15242</v>
      </c>
      <c r="G68" s="220">
        <f t="shared" si="17"/>
        <v>0.019428019328597633</v>
      </c>
      <c r="H68" s="221">
        <v>8954</v>
      </c>
      <c r="I68" s="218">
        <v>7657</v>
      </c>
      <c r="J68" s="217">
        <v>688</v>
      </c>
      <c r="K68" s="218">
        <v>539</v>
      </c>
      <c r="L68" s="217">
        <f t="shared" si="18"/>
        <v>17838</v>
      </c>
      <c r="M68" s="222">
        <f t="shared" si="19"/>
        <v>-0.1455320103150577</v>
      </c>
      <c r="N68" s="221">
        <v>35523</v>
      </c>
      <c r="O68" s="218">
        <v>29994</v>
      </c>
      <c r="P68" s="217">
        <v>2155</v>
      </c>
      <c r="Q68" s="218">
        <v>2231</v>
      </c>
      <c r="R68" s="217">
        <f t="shared" si="20"/>
        <v>69903</v>
      </c>
      <c r="S68" s="220">
        <f t="shared" si="21"/>
        <v>0.020790826493573857</v>
      </c>
      <c r="T68" s="219">
        <v>35861</v>
      </c>
      <c r="U68" s="218">
        <v>29508</v>
      </c>
      <c r="V68" s="217">
        <v>2523</v>
      </c>
      <c r="W68" s="218">
        <v>2427</v>
      </c>
      <c r="X68" s="217">
        <f t="shared" si="22"/>
        <v>70319</v>
      </c>
      <c r="Y68" s="216">
        <f t="shared" si="23"/>
        <v>-0.005915897552581817</v>
      </c>
    </row>
    <row r="69" spans="1:25" s="208" customFormat="1" ht="19.5" customHeight="1">
      <c r="A69" s="223" t="s">
        <v>323</v>
      </c>
      <c r="B69" s="221">
        <v>6896</v>
      </c>
      <c r="C69" s="218">
        <v>7538</v>
      </c>
      <c r="D69" s="217">
        <v>0</v>
      </c>
      <c r="E69" s="218">
        <v>0</v>
      </c>
      <c r="F69" s="217">
        <f>SUM(B69:E69)</f>
        <v>14434</v>
      </c>
      <c r="G69" s="220">
        <f>F69/$F$9</f>
        <v>0.018398112517319133</v>
      </c>
      <c r="H69" s="221">
        <v>4551</v>
      </c>
      <c r="I69" s="218">
        <v>3653</v>
      </c>
      <c r="J69" s="217">
        <v>255</v>
      </c>
      <c r="K69" s="218">
        <v>462</v>
      </c>
      <c r="L69" s="217">
        <f>SUM(H69:K69)</f>
        <v>8921</v>
      </c>
      <c r="M69" s="222">
        <f>IF(ISERROR(F69/L69-1),"         /0",(F69/L69-1))</f>
        <v>0.6179800470799237</v>
      </c>
      <c r="N69" s="221">
        <v>33254</v>
      </c>
      <c r="O69" s="218">
        <v>31033</v>
      </c>
      <c r="P69" s="217">
        <v>2078</v>
      </c>
      <c r="Q69" s="218">
        <v>2480</v>
      </c>
      <c r="R69" s="217">
        <f>SUM(N69:Q69)</f>
        <v>68845</v>
      </c>
      <c r="S69" s="220">
        <f>R69/$R$9</f>
        <v>0.020476151952707213</v>
      </c>
      <c r="T69" s="219">
        <v>16521</v>
      </c>
      <c r="U69" s="218">
        <v>14435</v>
      </c>
      <c r="V69" s="217">
        <v>865</v>
      </c>
      <c r="W69" s="218">
        <v>1078</v>
      </c>
      <c r="X69" s="217">
        <f>SUM(T69:W69)</f>
        <v>32899</v>
      </c>
      <c r="Y69" s="216">
        <f>IF(ISERROR(R69/X69-1),"         /0",(R69/X69-1))</f>
        <v>1.0926167968631266</v>
      </c>
    </row>
    <row r="70" spans="1:25" s="208" customFormat="1" ht="19.5" customHeight="1">
      <c r="A70" s="223" t="s">
        <v>324</v>
      </c>
      <c r="B70" s="221">
        <v>5370</v>
      </c>
      <c r="C70" s="218">
        <v>6076</v>
      </c>
      <c r="D70" s="217">
        <v>110</v>
      </c>
      <c r="E70" s="218">
        <v>225</v>
      </c>
      <c r="F70" s="217">
        <f t="shared" si="16"/>
        <v>11781</v>
      </c>
      <c r="G70" s="220">
        <f t="shared" si="17"/>
        <v>0.015016500177811882</v>
      </c>
      <c r="H70" s="221">
        <v>4223</v>
      </c>
      <c r="I70" s="218">
        <v>4560</v>
      </c>
      <c r="J70" s="217"/>
      <c r="K70" s="218"/>
      <c r="L70" s="217">
        <f t="shared" si="18"/>
        <v>8783</v>
      </c>
      <c r="M70" s="222">
        <f t="shared" si="19"/>
        <v>0.34134122737105765</v>
      </c>
      <c r="N70" s="221">
        <v>19188</v>
      </c>
      <c r="O70" s="218">
        <v>20834</v>
      </c>
      <c r="P70" s="217">
        <v>368</v>
      </c>
      <c r="Q70" s="218">
        <v>337</v>
      </c>
      <c r="R70" s="217">
        <f t="shared" si="20"/>
        <v>40727</v>
      </c>
      <c r="S70" s="220">
        <f t="shared" si="21"/>
        <v>0.012113185279655846</v>
      </c>
      <c r="T70" s="219">
        <v>18701</v>
      </c>
      <c r="U70" s="218">
        <v>19545</v>
      </c>
      <c r="V70" s="217"/>
      <c r="W70" s="218"/>
      <c r="X70" s="217">
        <f t="shared" si="22"/>
        <v>38246</v>
      </c>
      <c r="Y70" s="216">
        <f t="shared" si="23"/>
        <v>0.06486952883961727</v>
      </c>
    </row>
    <row r="71" spans="1:25" s="208" customFormat="1" ht="19.5" customHeight="1">
      <c r="A71" s="223" t="s">
        <v>325</v>
      </c>
      <c r="B71" s="221">
        <v>3997</v>
      </c>
      <c r="C71" s="218">
        <v>3785</v>
      </c>
      <c r="D71" s="217">
        <v>5</v>
      </c>
      <c r="E71" s="218">
        <v>0</v>
      </c>
      <c r="F71" s="217">
        <f t="shared" si="16"/>
        <v>7787</v>
      </c>
      <c r="G71" s="220">
        <f aca="true" t="shared" si="24" ref="G71:G77">F71/$F$9</f>
        <v>0.00992559942998227</v>
      </c>
      <c r="H71" s="221">
        <v>4046</v>
      </c>
      <c r="I71" s="218">
        <v>3701</v>
      </c>
      <c r="J71" s="217"/>
      <c r="K71" s="218">
        <v>0</v>
      </c>
      <c r="L71" s="217">
        <f aca="true" t="shared" si="25" ref="L71:L77">SUM(H71:K71)</f>
        <v>7747</v>
      </c>
      <c r="M71" s="222">
        <f aca="true" t="shared" si="26" ref="M71:M77">IF(ISERROR(F71/L71-1),"         /0",(F71/L71-1))</f>
        <v>0.005163289015102546</v>
      </c>
      <c r="N71" s="221">
        <v>17314</v>
      </c>
      <c r="O71" s="218">
        <v>15243</v>
      </c>
      <c r="P71" s="217">
        <v>5</v>
      </c>
      <c r="Q71" s="218">
        <v>5</v>
      </c>
      <c r="R71" s="217">
        <f aca="true" t="shared" si="27" ref="R71:R77">SUM(N71:Q71)</f>
        <v>32567</v>
      </c>
      <c r="S71" s="220">
        <f aca="true" t="shared" si="28" ref="S71:S77">R71/$R$9</f>
        <v>0.009686205834030296</v>
      </c>
      <c r="T71" s="219">
        <v>17779</v>
      </c>
      <c r="U71" s="218">
        <v>15875</v>
      </c>
      <c r="V71" s="217"/>
      <c r="W71" s="218">
        <v>0</v>
      </c>
      <c r="X71" s="217">
        <f aca="true" t="shared" si="29" ref="X71:X77">SUM(T71:W71)</f>
        <v>33654</v>
      </c>
      <c r="Y71" s="216">
        <f aca="true" t="shared" si="30" ref="Y71:Y77">IF(ISERROR(R71/X71-1),"         /0",(R71/X71-1))</f>
        <v>-0.03229928091757295</v>
      </c>
    </row>
    <row r="72" spans="1:25" s="208" customFormat="1" ht="19.5" customHeight="1">
      <c r="A72" s="223" t="s">
        <v>326</v>
      </c>
      <c r="B72" s="221">
        <v>3179</v>
      </c>
      <c r="C72" s="218">
        <v>2715</v>
      </c>
      <c r="D72" s="217">
        <v>0</v>
      </c>
      <c r="E72" s="218">
        <v>0</v>
      </c>
      <c r="F72" s="217">
        <f aca="true" t="shared" si="31" ref="F72:F77">SUM(B72:E72)</f>
        <v>5894</v>
      </c>
      <c r="G72" s="220">
        <f t="shared" si="24"/>
        <v>0.00751271131890529</v>
      </c>
      <c r="H72" s="221">
        <v>3985</v>
      </c>
      <c r="I72" s="218">
        <v>3234</v>
      </c>
      <c r="J72" s="217"/>
      <c r="K72" s="218"/>
      <c r="L72" s="217">
        <f t="shared" si="25"/>
        <v>7219</v>
      </c>
      <c r="M72" s="222">
        <f t="shared" si="26"/>
        <v>-0.18354342706746085</v>
      </c>
      <c r="N72" s="221">
        <v>15794</v>
      </c>
      <c r="O72" s="218">
        <v>12817</v>
      </c>
      <c r="P72" s="217"/>
      <c r="Q72" s="218"/>
      <c r="R72" s="217">
        <f t="shared" si="27"/>
        <v>28611</v>
      </c>
      <c r="S72" s="220">
        <f t="shared" si="28"/>
        <v>0.008509596681224578</v>
      </c>
      <c r="T72" s="219">
        <v>11848</v>
      </c>
      <c r="U72" s="218">
        <v>9374</v>
      </c>
      <c r="V72" s="217"/>
      <c r="W72" s="218"/>
      <c r="X72" s="217">
        <f t="shared" si="29"/>
        <v>21222</v>
      </c>
      <c r="Y72" s="216">
        <f t="shared" si="30"/>
        <v>0.3481764206955047</v>
      </c>
    </row>
    <row r="73" spans="1:25" s="208" customFormat="1" ht="19.5" customHeight="1">
      <c r="A73" s="223" t="s">
        <v>327</v>
      </c>
      <c r="B73" s="221">
        <v>2783</v>
      </c>
      <c r="C73" s="218">
        <v>3011</v>
      </c>
      <c r="D73" s="217">
        <v>1</v>
      </c>
      <c r="E73" s="218">
        <v>0</v>
      </c>
      <c r="F73" s="217">
        <f t="shared" si="31"/>
        <v>5795</v>
      </c>
      <c r="G73" s="220">
        <f t="shared" si="24"/>
        <v>0.0073865222417808215</v>
      </c>
      <c r="H73" s="221">
        <v>4188</v>
      </c>
      <c r="I73" s="218">
        <v>3962</v>
      </c>
      <c r="J73" s="217"/>
      <c r="K73" s="218"/>
      <c r="L73" s="217">
        <f t="shared" si="25"/>
        <v>8150</v>
      </c>
      <c r="M73" s="222">
        <f t="shared" si="26"/>
        <v>-0.2889570552147239</v>
      </c>
      <c r="N73" s="221">
        <v>14612</v>
      </c>
      <c r="O73" s="218">
        <v>14031</v>
      </c>
      <c r="P73" s="217">
        <v>1</v>
      </c>
      <c r="Q73" s="218">
        <v>0</v>
      </c>
      <c r="R73" s="217">
        <f t="shared" si="27"/>
        <v>28644</v>
      </c>
      <c r="S73" s="220">
        <f t="shared" si="28"/>
        <v>0.008519411671629682</v>
      </c>
      <c r="T73" s="219">
        <v>18068</v>
      </c>
      <c r="U73" s="218">
        <v>16841</v>
      </c>
      <c r="V73" s="217"/>
      <c r="W73" s="218">
        <v>0</v>
      </c>
      <c r="X73" s="217">
        <f t="shared" si="29"/>
        <v>34909</v>
      </c>
      <c r="Y73" s="216">
        <f t="shared" si="30"/>
        <v>-0.17946661319430524</v>
      </c>
    </row>
    <row r="74" spans="1:25" s="208" customFormat="1" ht="19.5" customHeight="1">
      <c r="A74" s="223" t="s">
        <v>328</v>
      </c>
      <c r="B74" s="221">
        <v>2709</v>
      </c>
      <c r="C74" s="218">
        <v>2532</v>
      </c>
      <c r="D74" s="217">
        <v>0</v>
      </c>
      <c r="E74" s="218">
        <v>0</v>
      </c>
      <c r="F74" s="217">
        <f t="shared" si="31"/>
        <v>5241</v>
      </c>
      <c r="G74" s="220">
        <f t="shared" si="24"/>
        <v>0.00668037326474086</v>
      </c>
      <c r="H74" s="221">
        <v>3506</v>
      </c>
      <c r="I74" s="218">
        <v>3079</v>
      </c>
      <c r="J74" s="217"/>
      <c r="K74" s="218"/>
      <c r="L74" s="217">
        <f t="shared" si="25"/>
        <v>6585</v>
      </c>
      <c r="M74" s="222">
        <f t="shared" si="26"/>
        <v>-0.2041002277904328</v>
      </c>
      <c r="N74" s="221">
        <v>13114</v>
      </c>
      <c r="O74" s="218">
        <v>10863</v>
      </c>
      <c r="P74" s="217"/>
      <c r="Q74" s="218"/>
      <c r="R74" s="217">
        <f t="shared" si="27"/>
        <v>23977</v>
      </c>
      <c r="S74" s="220">
        <f t="shared" si="28"/>
        <v>0.007131334089186736</v>
      </c>
      <c r="T74" s="219">
        <v>13611</v>
      </c>
      <c r="U74" s="218">
        <v>10890</v>
      </c>
      <c r="V74" s="217"/>
      <c r="W74" s="218">
        <v>0</v>
      </c>
      <c r="X74" s="217">
        <f t="shared" si="29"/>
        <v>24501</v>
      </c>
      <c r="Y74" s="216">
        <f t="shared" si="30"/>
        <v>-0.021386882168074828</v>
      </c>
    </row>
    <row r="75" spans="1:25" s="208" customFormat="1" ht="19.5" customHeight="1">
      <c r="A75" s="223" t="s">
        <v>329</v>
      </c>
      <c r="B75" s="221">
        <v>1911</v>
      </c>
      <c r="C75" s="218">
        <v>1763</v>
      </c>
      <c r="D75" s="217">
        <v>0</v>
      </c>
      <c r="E75" s="218">
        <v>0</v>
      </c>
      <c r="F75" s="217">
        <f t="shared" si="31"/>
        <v>3674</v>
      </c>
      <c r="G75" s="220">
        <f t="shared" si="24"/>
        <v>0.00468301686217476</v>
      </c>
      <c r="H75" s="221">
        <v>1579</v>
      </c>
      <c r="I75" s="218">
        <v>1545</v>
      </c>
      <c r="J75" s="217"/>
      <c r="K75" s="218"/>
      <c r="L75" s="217">
        <f t="shared" si="25"/>
        <v>3124</v>
      </c>
      <c r="M75" s="222">
        <f t="shared" si="26"/>
        <v>0.176056338028169</v>
      </c>
      <c r="N75" s="221">
        <v>6470</v>
      </c>
      <c r="O75" s="218">
        <v>6448</v>
      </c>
      <c r="P75" s="217"/>
      <c r="Q75" s="218"/>
      <c r="R75" s="217">
        <f t="shared" si="27"/>
        <v>12918</v>
      </c>
      <c r="S75" s="220">
        <f t="shared" si="28"/>
        <v>0.0038421226076704447</v>
      </c>
      <c r="T75" s="219">
        <v>6376</v>
      </c>
      <c r="U75" s="218">
        <v>6541</v>
      </c>
      <c r="V75" s="217">
        <v>67</v>
      </c>
      <c r="W75" s="218">
        <v>32</v>
      </c>
      <c r="X75" s="217">
        <f t="shared" si="29"/>
        <v>13016</v>
      </c>
      <c r="Y75" s="216">
        <f t="shared" si="30"/>
        <v>-0.007529194837123554</v>
      </c>
    </row>
    <row r="76" spans="1:25" s="208" customFormat="1" ht="19.5" customHeight="1">
      <c r="A76" s="223" t="s">
        <v>330</v>
      </c>
      <c r="B76" s="221">
        <v>1196</v>
      </c>
      <c r="C76" s="218">
        <v>2357</v>
      </c>
      <c r="D76" s="217">
        <v>0</v>
      </c>
      <c r="E76" s="218">
        <v>0</v>
      </c>
      <c r="F76" s="217">
        <f t="shared" si="31"/>
        <v>3553</v>
      </c>
      <c r="G76" s="220">
        <f t="shared" si="24"/>
        <v>0.0045287857679115195</v>
      </c>
      <c r="H76" s="221">
        <v>1528</v>
      </c>
      <c r="I76" s="218">
        <v>1992</v>
      </c>
      <c r="J76" s="217"/>
      <c r="K76" s="218"/>
      <c r="L76" s="217">
        <f t="shared" si="25"/>
        <v>3520</v>
      </c>
      <c r="M76" s="222">
        <f t="shared" si="26"/>
        <v>0.009374999999999911</v>
      </c>
      <c r="N76" s="221">
        <v>5529</v>
      </c>
      <c r="O76" s="218">
        <v>8950</v>
      </c>
      <c r="P76" s="217"/>
      <c r="Q76" s="218"/>
      <c r="R76" s="217">
        <f t="shared" si="27"/>
        <v>14479</v>
      </c>
      <c r="S76" s="220">
        <f t="shared" si="28"/>
        <v>0.004306401396226999</v>
      </c>
      <c r="T76" s="219">
        <v>5312</v>
      </c>
      <c r="U76" s="218">
        <v>8075</v>
      </c>
      <c r="V76" s="217">
        <v>20</v>
      </c>
      <c r="W76" s="218"/>
      <c r="X76" s="217">
        <f t="shared" si="29"/>
        <v>13407</v>
      </c>
      <c r="Y76" s="216">
        <f t="shared" si="30"/>
        <v>0.07995823077496822</v>
      </c>
    </row>
    <row r="77" spans="1:25" s="208" customFormat="1" ht="19.5" customHeight="1">
      <c r="A77" s="223" t="s">
        <v>331</v>
      </c>
      <c r="B77" s="221">
        <v>1324</v>
      </c>
      <c r="C77" s="218">
        <v>1563</v>
      </c>
      <c r="D77" s="217">
        <v>0</v>
      </c>
      <c r="E77" s="218">
        <v>0</v>
      </c>
      <c r="F77" s="217">
        <f t="shared" si="31"/>
        <v>2887</v>
      </c>
      <c r="G77" s="220">
        <f t="shared" si="24"/>
        <v>0.0036798774308923607</v>
      </c>
      <c r="H77" s="221">
        <v>1954</v>
      </c>
      <c r="I77" s="218">
        <v>1799</v>
      </c>
      <c r="J77" s="217">
        <v>109</v>
      </c>
      <c r="K77" s="218"/>
      <c r="L77" s="217">
        <f t="shared" si="25"/>
        <v>3862</v>
      </c>
      <c r="M77" s="222">
        <f t="shared" si="26"/>
        <v>-0.2524598653547385</v>
      </c>
      <c r="N77" s="221">
        <v>6368</v>
      </c>
      <c r="O77" s="218">
        <v>7097</v>
      </c>
      <c r="P77" s="217">
        <v>4</v>
      </c>
      <c r="Q77" s="218">
        <v>5</v>
      </c>
      <c r="R77" s="217">
        <f t="shared" si="27"/>
        <v>13474</v>
      </c>
      <c r="S77" s="220">
        <f t="shared" si="28"/>
        <v>0.004007490324798853</v>
      </c>
      <c r="T77" s="219">
        <v>4837</v>
      </c>
      <c r="U77" s="218">
        <v>5444</v>
      </c>
      <c r="V77" s="217">
        <v>209</v>
      </c>
      <c r="W77" s="218">
        <v>196</v>
      </c>
      <c r="X77" s="217">
        <f t="shared" si="29"/>
        <v>10686</v>
      </c>
      <c r="Y77" s="216">
        <f t="shared" si="30"/>
        <v>0.26090211491671345</v>
      </c>
    </row>
    <row r="78" spans="1:25" s="208" customFormat="1" ht="19.5" customHeight="1">
      <c r="A78" s="223" t="s">
        <v>332</v>
      </c>
      <c r="B78" s="221">
        <v>1181</v>
      </c>
      <c r="C78" s="218">
        <v>1241</v>
      </c>
      <c r="D78" s="217">
        <v>0</v>
      </c>
      <c r="E78" s="218">
        <v>0</v>
      </c>
      <c r="F78" s="217">
        <f t="shared" si="16"/>
        <v>2422</v>
      </c>
      <c r="G78" s="220">
        <f t="shared" si="17"/>
        <v>0.003087171159550155</v>
      </c>
      <c r="H78" s="221">
        <v>1638</v>
      </c>
      <c r="I78" s="218">
        <v>1445</v>
      </c>
      <c r="J78" s="217"/>
      <c r="K78" s="218"/>
      <c r="L78" s="217">
        <f t="shared" si="18"/>
        <v>3083</v>
      </c>
      <c r="M78" s="222">
        <f t="shared" si="19"/>
        <v>-0.214401556925073</v>
      </c>
      <c r="N78" s="221">
        <v>6120</v>
      </c>
      <c r="O78" s="218">
        <v>5982</v>
      </c>
      <c r="P78" s="217"/>
      <c r="Q78" s="218"/>
      <c r="R78" s="217">
        <f t="shared" si="20"/>
        <v>12102</v>
      </c>
      <c r="S78" s="220">
        <f t="shared" si="21"/>
        <v>0.00359942466310789</v>
      </c>
      <c r="T78" s="219">
        <v>5762</v>
      </c>
      <c r="U78" s="218">
        <v>5478</v>
      </c>
      <c r="V78" s="217"/>
      <c r="W78" s="218"/>
      <c r="X78" s="217">
        <f t="shared" si="22"/>
        <v>11240</v>
      </c>
      <c r="Y78" s="216">
        <f t="shared" si="23"/>
        <v>0.07669039145907464</v>
      </c>
    </row>
    <row r="79" spans="1:25" s="208" customFormat="1" ht="19.5" customHeight="1">
      <c r="A79" s="223" t="s">
        <v>333</v>
      </c>
      <c r="B79" s="221">
        <v>1135</v>
      </c>
      <c r="C79" s="218">
        <v>1262</v>
      </c>
      <c r="D79" s="217">
        <v>0</v>
      </c>
      <c r="E79" s="218">
        <v>0</v>
      </c>
      <c r="F79" s="217">
        <f t="shared" si="16"/>
        <v>2397</v>
      </c>
      <c r="G79" s="220">
        <f t="shared" si="17"/>
        <v>0.00305530523098337</v>
      </c>
      <c r="H79" s="221">
        <v>1013</v>
      </c>
      <c r="I79" s="218">
        <v>886</v>
      </c>
      <c r="J79" s="217"/>
      <c r="K79" s="218"/>
      <c r="L79" s="217">
        <f t="shared" si="18"/>
        <v>1899</v>
      </c>
      <c r="M79" s="222">
        <f t="shared" si="19"/>
        <v>0.2622432859399684</v>
      </c>
      <c r="N79" s="221">
        <v>5036</v>
      </c>
      <c r="O79" s="218">
        <v>4988</v>
      </c>
      <c r="P79" s="217"/>
      <c r="Q79" s="218"/>
      <c r="R79" s="217">
        <f t="shared" si="20"/>
        <v>10024</v>
      </c>
      <c r="S79" s="220">
        <f t="shared" si="21"/>
        <v>0.0029813776915380507</v>
      </c>
      <c r="T79" s="219">
        <v>4182</v>
      </c>
      <c r="U79" s="218">
        <v>4016</v>
      </c>
      <c r="V79" s="217"/>
      <c r="W79" s="218"/>
      <c r="X79" s="217">
        <f t="shared" si="22"/>
        <v>8198</v>
      </c>
      <c r="Y79" s="216">
        <f t="shared" si="23"/>
        <v>0.22273725298853386</v>
      </c>
    </row>
    <row r="80" spans="1:25" s="208" customFormat="1" ht="19.5" customHeight="1">
      <c r="A80" s="223" t="s">
        <v>334</v>
      </c>
      <c r="B80" s="221">
        <v>1146</v>
      </c>
      <c r="C80" s="218">
        <v>1194</v>
      </c>
      <c r="D80" s="217">
        <v>0</v>
      </c>
      <c r="E80" s="218">
        <v>0</v>
      </c>
      <c r="F80" s="217">
        <f t="shared" si="16"/>
        <v>2340</v>
      </c>
      <c r="G80" s="220">
        <f t="shared" si="17"/>
        <v>0.0029826509138510993</v>
      </c>
      <c r="H80" s="221">
        <v>1289</v>
      </c>
      <c r="I80" s="218">
        <v>1134</v>
      </c>
      <c r="J80" s="217"/>
      <c r="K80" s="218"/>
      <c r="L80" s="217">
        <f t="shared" si="18"/>
        <v>2423</v>
      </c>
      <c r="M80" s="222">
        <f t="shared" si="19"/>
        <v>-0.03425505571605447</v>
      </c>
      <c r="N80" s="221">
        <v>4470</v>
      </c>
      <c r="O80" s="218">
        <v>4449</v>
      </c>
      <c r="P80" s="217">
        <v>5</v>
      </c>
      <c r="Q80" s="218">
        <v>8</v>
      </c>
      <c r="R80" s="217">
        <f t="shared" si="20"/>
        <v>8932</v>
      </c>
      <c r="S80" s="220">
        <f t="shared" si="21"/>
        <v>0.0026565907363146316</v>
      </c>
      <c r="T80" s="219">
        <v>4412</v>
      </c>
      <c r="U80" s="218">
        <v>3978</v>
      </c>
      <c r="V80" s="217"/>
      <c r="W80" s="218">
        <v>0</v>
      </c>
      <c r="X80" s="217">
        <f t="shared" si="22"/>
        <v>8390</v>
      </c>
      <c r="Y80" s="216">
        <f t="shared" si="23"/>
        <v>0.064600715137068</v>
      </c>
    </row>
    <row r="81" spans="1:25" s="208" customFormat="1" ht="19.5" customHeight="1">
      <c r="A81" s="223" t="s">
        <v>335</v>
      </c>
      <c r="B81" s="221">
        <v>269</v>
      </c>
      <c r="C81" s="218">
        <v>223</v>
      </c>
      <c r="D81" s="217">
        <v>6</v>
      </c>
      <c r="E81" s="218">
        <v>6</v>
      </c>
      <c r="F81" s="217">
        <f t="shared" si="16"/>
        <v>504</v>
      </c>
      <c r="G81" s="220">
        <f t="shared" si="17"/>
        <v>0.0006424171199063906</v>
      </c>
      <c r="H81" s="221">
        <v>189</v>
      </c>
      <c r="I81" s="218">
        <v>194</v>
      </c>
      <c r="J81" s="217"/>
      <c r="K81" s="218">
        <v>5</v>
      </c>
      <c r="L81" s="217">
        <f t="shared" si="18"/>
        <v>388</v>
      </c>
      <c r="M81" s="222">
        <f t="shared" si="19"/>
        <v>0.2989690721649485</v>
      </c>
      <c r="N81" s="221">
        <v>941</v>
      </c>
      <c r="O81" s="218">
        <v>796</v>
      </c>
      <c r="P81" s="217">
        <v>13</v>
      </c>
      <c r="Q81" s="218">
        <v>13</v>
      </c>
      <c r="R81" s="217">
        <f t="shared" si="20"/>
        <v>1763</v>
      </c>
      <c r="S81" s="220">
        <f t="shared" si="21"/>
        <v>0.0005243584267938531</v>
      </c>
      <c r="T81" s="219">
        <v>785</v>
      </c>
      <c r="U81" s="218">
        <v>670</v>
      </c>
      <c r="V81" s="217"/>
      <c r="W81" s="218">
        <v>5</v>
      </c>
      <c r="X81" s="217">
        <f t="shared" si="22"/>
        <v>1460</v>
      </c>
      <c r="Y81" s="216">
        <f t="shared" si="23"/>
        <v>0.20753424657534247</v>
      </c>
    </row>
    <row r="82" spans="1:25" s="208" customFormat="1" ht="19.5" customHeight="1" thickBot="1">
      <c r="A82" s="223" t="s">
        <v>270</v>
      </c>
      <c r="B82" s="221">
        <v>17049</v>
      </c>
      <c r="C82" s="218">
        <v>15824</v>
      </c>
      <c r="D82" s="217">
        <v>22</v>
      </c>
      <c r="E82" s="218">
        <v>26</v>
      </c>
      <c r="F82" s="217">
        <f t="shared" si="16"/>
        <v>32921</v>
      </c>
      <c r="G82" s="220">
        <f t="shared" si="17"/>
        <v>0.04196232937388549</v>
      </c>
      <c r="H82" s="221">
        <v>10300</v>
      </c>
      <c r="I82" s="218">
        <v>7828</v>
      </c>
      <c r="J82" s="217">
        <v>794</v>
      </c>
      <c r="K82" s="218">
        <v>768</v>
      </c>
      <c r="L82" s="217">
        <f t="shared" si="18"/>
        <v>19690</v>
      </c>
      <c r="M82" s="222">
        <f t="shared" si="19"/>
        <v>0.671965464702895</v>
      </c>
      <c r="N82" s="221">
        <v>73006</v>
      </c>
      <c r="O82" s="218">
        <v>66372</v>
      </c>
      <c r="P82" s="217">
        <v>844</v>
      </c>
      <c r="Q82" s="218">
        <v>1075</v>
      </c>
      <c r="R82" s="217">
        <f t="shared" si="20"/>
        <v>141297</v>
      </c>
      <c r="S82" s="220">
        <f t="shared" si="21"/>
        <v>0.04202511209908739</v>
      </c>
      <c r="T82" s="219">
        <v>40918</v>
      </c>
      <c r="U82" s="218">
        <v>30420</v>
      </c>
      <c r="V82" s="217">
        <v>2908</v>
      </c>
      <c r="W82" s="218">
        <v>2813</v>
      </c>
      <c r="X82" s="217">
        <f t="shared" si="22"/>
        <v>77059</v>
      </c>
      <c r="Y82" s="216">
        <f t="shared" si="23"/>
        <v>0.8336209917076525</v>
      </c>
    </row>
    <row r="83" spans="1:25" s="224" customFormat="1" ht="19.5" customHeight="1">
      <c r="A83" s="231" t="s">
        <v>57</v>
      </c>
      <c r="B83" s="228">
        <f>SUM(B84:B89)</f>
        <v>8158</v>
      </c>
      <c r="C83" s="227">
        <f>SUM(C84:C89)</f>
        <v>9088</v>
      </c>
      <c r="D83" s="226">
        <f>SUM(D84:D89)</f>
        <v>40</v>
      </c>
      <c r="E83" s="227">
        <f>SUM(E84:E89)</f>
        <v>31</v>
      </c>
      <c r="F83" s="226">
        <f t="shared" si="16"/>
        <v>17317</v>
      </c>
      <c r="G83" s="229">
        <f t="shared" si="17"/>
        <v>0.022072891399640807</v>
      </c>
      <c r="H83" s="228">
        <f>SUM(H84:H89)</f>
        <v>8232</v>
      </c>
      <c r="I83" s="227">
        <f>SUM(I84:I89)</f>
        <v>8416</v>
      </c>
      <c r="J83" s="226">
        <f>SUM(J84:J89)</f>
        <v>160</v>
      </c>
      <c r="K83" s="227">
        <f>SUM(K84:K89)</f>
        <v>160</v>
      </c>
      <c r="L83" s="226">
        <f t="shared" si="18"/>
        <v>16968</v>
      </c>
      <c r="M83" s="230">
        <f t="shared" si="19"/>
        <v>0.020568128241395645</v>
      </c>
      <c r="N83" s="228">
        <f>SUM(N84:N89)</f>
        <v>43523</v>
      </c>
      <c r="O83" s="227">
        <f>SUM(O84:O89)</f>
        <v>43392</v>
      </c>
      <c r="P83" s="226">
        <f>SUM(P84:P89)</f>
        <v>164</v>
      </c>
      <c r="Q83" s="227">
        <f>SUM(Q84:Q89)</f>
        <v>276</v>
      </c>
      <c r="R83" s="226">
        <f t="shared" si="20"/>
        <v>87355</v>
      </c>
      <c r="S83" s="229">
        <f t="shared" si="21"/>
        <v>0.025981469298115165</v>
      </c>
      <c r="T83" s="228">
        <f>SUM(T84:T89)</f>
        <v>30632</v>
      </c>
      <c r="U83" s="227">
        <f>SUM(U84:U89)</f>
        <v>31381</v>
      </c>
      <c r="V83" s="226">
        <f>SUM(V84:V89)</f>
        <v>742</v>
      </c>
      <c r="W83" s="227">
        <f>SUM(W84:W89)</f>
        <v>507</v>
      </c>
      <c r="X83" s="226">
        <f t="shared" si="22"/>
        <v>63262</v>
      </c>
      <c r="Y83" s="225">
        <f t="shared" si="23"/>
        <v>0.380844740918719</v>
      </c>
    </row>
    <row r="84" spans="1:25" ht="19.5" customHeight="1">
      <c r="A84" s="223" t="s">
        <v>336</v>
      </c>
      <c r="B84" s="221">
        <v>2328</v>
      </c>
      <c r="C84" s="218">
        <v>2508</v>
      </c>
      <c r="D84" s="217">
        <v>0</v>
      </c>
      <c r="E84" s="218">
        <v>0</v>
      </c>
      <c r="F84" s="217">
        <f t="shared" si="16"/>
        <v>4836</v>
      </c>
      <c r="G84" s="220">
        <f t="shared" si="17"/>
        <v>0.006164145221958938</v>
      </c>
      <c r="H84" s="221">
        <v>1805</v>
      </c>
      <c r="I84" s="218">
        <v>1848</v>
      </c>
      <c r="J84" s="217">
        <v>5</v>
      </c>
      <c r="K84" s="218">
        <v>6</v>
      </c>
      <c r="L84" s="217">
        <f t="shared" si="18"/>
        <v>3664</v>
      </c>
      <c r="M84" s="222">
        <f t="shared" si="19"/>
        <v>0.3198689956331877</v>
      </c>
      <c r="N84" s="221">
        <v>14873</v>
      </c>
      <c r="O84" s="218">
        <v>14525</v>
      </c>
      <c r="P84" s="217"/>
      <c r="Q84" s="218"/>
      <c r="R84" s="217">
        <f t="shared" si="20"/>
        <v>29398</v>
      </c>
      <c r="S84" s="220">
        <f t="shared" si="21"/>
        <v>0.00874366933118871</v>
      </c>
      <c r="T84" s="219">
        <v>6430</v>
      </c>
      <c r="U84" s="218">
        <v>7158</v>
      </c>
      <c r="V84" s="217">
        <v>7</v>
      </c>
      <c r="W84" s="218">
        <v>6</v>
      </c>
      <c r="X84" s="217">
        <f t="shared" si="22"/>
        <v>13601</v>
      </c>
      <c r="Y84" s="216">
        <f t="shared" si="23"/>
        <v>1.1614587162708623</v>
      </c>
    </row>
    <row r="85" spans="1:25" ht="19.5" customHeight="1">
      <c r="A85" s="223" t="s">
        <v>337</v>
      </c>
      <c r="B85" s="221">
        <v>1874</v>
      </c>
      <c r="C85" s="218">
        <v>2248</v>
      </c>
      <c r="D85" s="217">
        <v>10</v>
      </c>
      <c r="E85" s="218">
        <v>0</v>
      </c>
      <c r="F85" s="217">
        <f t="shared" si="16"/>
        <v>4132</v>
      </c>
      <c r="G85" s="220"/>
      <c r="H85" s="221">
        <v>2217</v>
      </c>
      <c r="I85" s="218">
        <v>2014</v>
      </c>
      <c r="J85" s="217">
        <v>151</v>
      </c>
      <c r="K85" s="218">
        <v>150</v>
      </c>
      <c r="L85" s="217">
        <f t="shared" si="18"/>
        <v>4532</v>
      </c>
      <c r="M85" s="222">
        <f t="shared" si="19"/>
        <v>-0.08826125330979695</v>
      </c>
      <c r="N85" s="221">
        <v>8768</v>
      </c>
      <c r="O85" s="218">
        <v>8829</v>
      </c>
      <c r="P85" s="217">
        <v>129</v>
      </c>
      <c r="Q85" s="218">
        <v>236</v>
      </c>
      <c r="R85" s="217">
        <f t="shared" si="20"/>
        <v>17962</v>
      </c>
      <c r="S85" s="220"/>
      <c r="T85" s="219">
        <v>7541</v>
      </c>
      <c r="U85" s="218">
        <v>7850</v>
      </c>
      <c r="V85" s="217">
        <v>714</v>
      </c>
      <c r="W85" s="218">
        <v>495</v>
      </c>
      <c r="X85" s="217">
        <f t="shared" si="22"/>
        <v>16600</v>
      </c>
      <c r="Y85" s="216">
        <f t="shared" si="23"/>
        <v>0.08204819277108433</v>
      </c>
    </row>
    <row r="86" spans="1:25" ht="19.5" customHeight="1">
      <c r="A86" s="223" t="s">
        <v>338</v>
      </c>
      <c r="B86" s="221">
        <v>1210</v>
      </c>
      <c r="C86" s="218">
        <v>1232</v>
      </c>
      <c r="D86" s="217">
        <v>0</v>
      </c>
      <c r="E86" s="218">
        <v>6</v>
      </c>
      <c r="F86" s="217">
        <f t="shared" si="16"/>
        <v>2448</v>
      </c>
      <c r="G86" s="220"/>
      <c r="H86" s="221">
        <v>1055</v>
      </c>
      <c r="I86" s="218">
        <v>1174</v>
      </c>
      <c r="J86" s="217"/>
      <c r="K86" s="218"/>
      <c r="L86" s="217">
        <f t="shared" si="18"/>
        <v>2229</v>
      </c>
      <c r="M86" s="222">
        <f t="shared" si="19"/>
        <v>0.09825033647375503</v>
      </c>
      <c r="N86" s="221">
        <v>10746</v>
      </c>
      <c r="O86" s="218">
        <v>11046</v>
      </c>
      <c r="P86" s="217">
        <v>0</v>
      </c>
      <c r="Q86" s="218">
        <v>15</v>
      </c>
      <c r="R86" s="217">
        <f t="shared" si="20"/>
        <v>21807</v>
      </c>
      <c r="S86" s="220"/>
      <c r="T86" s="219">
        <v>4168</v>
      </c>
      <c r="U86" s="218">
        <v>4478</v>
      </c>
      <c r="V86" s="217">
        <v>9</v>
      </c>
      <c r="W86" s="218">
        <v>2</v>
      </c>
      <c r="X86" s="217">
        <f t="shared" si="22"/>
        <v>8657</v>
      </c>
      <c r="Y86" s="216">
        <f t="shared" si="23"/>
        <v>1.5190019637287744</v>
      </c>
    </row>
    <row r="87" spans="1:25" ht="19.5" customHeight="1">
      <c r="A87" s="223" t="s">
        <v>339</v>
      </c>
      <c r="B87" s="221">
        <v>573</v>
      </c>
      <c r="C87" s="218">
        <v>934</v>
      </c>
      <c r="D87" s="217">
        <v>0</v>
      </c>
      <c r="E87" s="218">
        <v>0</v>
      </c>
      <c r="F87" s="217">
        <f t="shared" si="16"/>
        <v>1507</v>
      </c>
      <c r="G87" s="220">
        <f t="shared" si="17"/>
        <v>0.001920878174005815</v>
      </c>
      <c r="H87" s="221">
        <v>646</v>
      </c>
      <c r="I87" s="218">
        <v>979</v>
      </c>
      <c r="J87" s="217"/>
      <c r="K87" s="218"/>
      <c r="L87" s="217">
        <f t="shared" si="18"/>
        <v>1625</v>
      </c>
      <c r="M87" s="222">
        <f t="shared" si="19"/>
        <v>-0.07261538461538464</v>
      </c>
      <c r="N87" s="221">
        <v>1896</v>
      </c>
      <c r="O87" s="218">
        <v>2629</v>
      </c>
      <c r="P87" s="217"/>
      <c r="Q87" s="218"/>
      <c r="R87" s="217">
        <f t="shared" si="20"/>
        <v>4525</v>
      </c>
      <c r="S87" s="220">
        <f t="shared" si="21"/>
        <v>0.001345843381305834</v>
      </c>
      <c r="T87" s="219">
        <v>2182</v>
      </c>
      <c r="U87" s="218">
        <v>3217</v>
      </c>
      <c r="V87" s="217"/>
      <c r="W87" s="218"/>
      <c r="X87" s="217">
        <f t="shared" si="22"/>
        <v>5399</v>
      </c>
      <c r="Y87" s="216">
        <f t="shared" si="23"/>
        <v>-0.16188182996851264</v>
      </c>
    </row>
    <row r="88" spans="1:25" ht="19.5" customHeight="1">
      <c r="A88" s="223" t="s">
        <v>340</v>
      </c>
      <c r="B88" s="221">
        <v>275</v>
      </c>
      <c r="C88" s="218">
        <v>304</v>
      </c>
      <c r="D88" s="217">
        <v>0</v>
      </c>
      <c r="E88" s="218">
        <v>0</v>
      </c>
      <c r="F88" s="217">
        <f t="shared" si="16"/>
        <v>579</v>
      </c>
      <c r="G88" s="220">
        <f t="shared" si="17"/>
        <v>0.0007380149056067464</v>
      </c>
      <c r="H88" s="221">
        <v>439</v>
      </c>
      <c r="I88" s="218">
        <v>466</v>
      </c>
      <c r="J88" s="217"/>
      <c r="K88" s="218"/>
      <c r="L88" s="217">
        <f t="shared" si="18"/>
        <v>905</v>
      </c>
      <c r="M88" s="222">
        <f t="shared" si="19"/>
        <v>-0.3602209944751381</v>
      </c>
      <c r="N88" s="221">
        <v>760</v>
      </c>
      <c r="O88" s="218">
        <v>943</v>
      </c>
      <c r="P88" s="217"/>
      <c r="Q88" s="218"/>
      <c r="R88" s="217">
        <f t="shared" si="20"/>
        <v>1703</v>
      </c>
      <c r="S88" s="220">
        <f t="shared" si="21"/>
        <v>0.0005065129896936652</v>
      </c>
      <c r="T88" s="219">
        <v>1739</v>
      </c>
      <c r="U88" s="218">
        <v>1593</v>
      </c>
      <c r="V88" s="217"/>
      <c r="W88" s="218"/>
      <c r="X88" s="217">
        <f t="shared" si="22"/>
        <v>3332</v>
      </c>
      <c r="Y88" s="216">
        <f t="shared" si="23"/>
        <v>-0.48889555822328934</v>
      </c>
    </row>
    <row r="89" spans="1:25" ht="19.5" customHeight="1" thickBot="1">
      <c r="A89" s="223" t="s">
        <v>270</v>
      </c>
      <c r="B89" s="221">
        <v>1898</v>
      </c>
      <c r="C89" s="218">
        <v>1862</v>
      </c>
      <c r="D89" s="217">
        <v>30</v>
      </c>
      <c r="E89" s="218">
        <v>25</v>
      </c>
      <c r="F89" s="217">
        <f>SUM(B89:E89)</f>
        <v>3815</v>
      </c>
      <c r="G89" s="220">
        <f>F89/$F$9</f>
        <v>0.004862740699291429</v>
      </c>
      <c r="H89" s="221">
        <v>2070</v>
      </c>
      <c r="I89" s="218">
        <v>1935</v>
      </c>
      <c r="J89" s="217">
        <v>4</v>
      </c>
      <c r="K89" s="218">
        <v>4</v>
      </c>
      <c r="L89" s="217">
        <f>SUM(H89:K89)</f>
        <v>4013</v>
      </c>
      <c r="M89" s="222">
        <f>IF(ISERROR(F89/L89-1),"         /0",(F89/L89-1))</f>
        <v>-0.049339646150012406</v>
      </c>
      <c r="N89" s="221">
        <v>6480</v>
      </c>
      <c r="O89" s="218">
        <v>5420</v>
      </c>
      <c r="P89" s="217">
        <v>35</v>
      </c>
      <c r="Q89" s="218">
        <v>25</v>
      </c>
      <c r="R89" s="217">
        <f>SUM(N89:Q89)</f>
        <v>11960</v>
      </c>
      <c r="S89" s="220">
        <f>R89/$R$9</f>
        <v>0.0035571904619707785</v>
      </c>
      <c r="T89" s="219">
        <v>8572</v>
      </c>
      <c r="U89" s="218">
        <v>7085</v>
      </c>
      <c r="V89" s="217">
        <v>12</v>
      </c>
      <c r="W89" s="218">
        <v>4</v>
      </c>
      <c r="X89" s="217">
        <f t="shared" si="22"/>
        <v>15673</v>
      </c>
      <c r="Y89" s="216">
        <f>IF(ISERROR(R89/X89-1),"         /0",(R89/X89-1))</f>
        <v>-0.23690423020481077</v>
      </c>
    </row>
    <row r="90" spans="1:25" s="208" customFormat="1" ht="19.5" customHeight="1" thickBot="1">
      <c r="A90" s="215" t="s">
        <v>56</v>
      </c>
      <c r="B90" s="212">
        <v>1212</v>
      </c>
      <c r="C90" s="211">
        <v>117</v>
      </c>
      <c r="D90" s="210">
        <v>0</v>
      </c>
      <c r="E90" s="211">
        <v>0</v>
      </c>
      <c r="F90" s="210">
        <f>SUM(B90:E90)</f>
        <v>1329</v>
      </c>
      <c r="G90" s="213">
        <f>F90/$F$9</f>
        <v>0.001693992762610304</v>
      </c>
      <c r="H90" s="212">
        <v>1688</v>
      </c>
      <c r="I90" s="211">
        <v>532</v>
      </c>
      <c r="J90" s="210">
        <v>8</v>
      </c>
      <c r="K90" s="211">
        <v>0</v>
      </c>
      <c r="L90" s="210">
        <f>SUM(H90:K90)</f>
        <v>2228</v>
      </c>
      <c r="M90" s="214">
        <f>IF(ISERROR(F90/L90-1),"         /0",(F90/L90-1))</f>
        <v>-0.4035008976660682</v>
      </c>
      <c r="N90" s="212">
        <v>6343</v>
      </c>
      <c r="O90" s="211">
        <v>962</v>
      </c>
      <c r="P90" s="210"/>
      <c r="Q90" s="211">
        <v>0</v>
      </c>
      <c r="R90" s="210">
        <f>SUM(N90:Q90)</f>
        <v>7305</v>
      </c>
      <c r="S90" s="213">
        <f>R90/$R$9</f>
        <v>0.0021726819669478713</v>
      </c>
      <c r="T90" s="212">
        <v>6439</v>
      </c>
      <c r="U90" s="211">
        <v>1521</v>
      </c>
      <c r="V90" s="210">
        <v>22</v>
      </c>
      <c r="W90" s="211">
        <v>19</v>
      </c>
      <c r="X90" s="210">
        <f>SUM(T90:W90)</f>
        <v>8001</v>
      </c>
      <c r="Y90" s="209">
        <f>IF(ISERROR(R90/X90-1),"         /0",(R90/X90-1))</f>
        <v>-0.08698912635920508</v>
      </c>
    </row>
    <row r="91" ht="15" thickTop="1">
      <c r="A91" s="89" t="s">
        <v>43</v>
      </c>
    </row>
    <row r="92" ht="14.25">
      <c r="A92" s="89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1:Y65536 M91:M65536 Y3 M3 M5:M8 Y5:Y8">
    <cfRule type="cellIs" priority="1" dxfId="93" operator="lessThan" stopIfTrue="1">
      <formula>0</formula>
    </cfRule>
  </conditionalFormatting>
  <conditionalFormatting sqref="M9:M90 Y9:Y90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C1">
      <selection activeCell="X1" sqref="X1:Y1"/>
    </sheetView>
  </sheetViews>
  <sheetFormatPr defaultColWidth="8.00390625" defaultRowHeight="15"/>
  <cols>
    <col min="1" max="1" width="19.7109375" style="123" customWidth="1"/>
    <col min="2" max="2" width="9.2812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9.7109375" style="123" customWidth="1"/>
    <col min="9" max="9" width="10.8515625" style="123" customWidth="1"/>
    <col min="10" max="10" width="8.7109375" style="123" customWidth="1"/>
    <col min="11" max="11" width="9.7109375" style="123" bestFit="1" customWidth="1"/>
    <col min="12" max="12" width="11.00390625" style="123" customWidth="1"/>
    <col min="13" max="13" width="10.7109375" style="123" bestFit="1" customWidth="1"/>
    <col min="14" max="15" width="11.140625" style="123" bestFit="1" customWidth="1"/>
    <col min="16" max="16" width="9.140625" style="123" customWidth="1"/>
    <col min="17" max="17" width="10.8515625" style="123" customWidth="1"/>
    <col min="18" max="18" width="11.7109375" style="123" customWidth="1"/>
    <col min="19" max="19" width="11.28125" style="123" bestFit="1" customWidth="1"/>
    <col min="20" max="20" width="11.140625" style="123" bestFit="1" customWidth="1"/>
    <col min="21" max="21" width="10.710937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623" t="s">
        <v>66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21" customHeight="1" thickBot="1">
      <c r="A4" s="634" t="s">
        <v>65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6"/>
    </row>
    <row r="5" spans="1:25" s="258" customFormat="1" ht="17.25" customHeight="1" thickBot="1" thickTop="1">
      <c r="A5" s="570" t="s">
        <v>64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3" customFormat="1" ht="26.25" customHeight="1">
      <c r="A6" s="571"/>
      <c r="B6" s="629" t="s">
        <v>153</v>
      </c>
      <c r="C6" s="630"/>
      <c r="D6" s="630"/>
      <c r="E6" s="630"/>
      <c r="F6" s="630"/>
      <c r="G6" s="626" t="s">
        <v>34</v>
      </c>
      <c r="H6" s="629" t="s">
        <v>154</v>
      </c>
      <c r="I6" s="630"/>
      <c r="J6" s="630"/>
      <c r="K6" s="630"/>
      <c r="L6" s="630"/>
      <c r="M6" s="645" t="s">
        <v>33</v>
      </c>
      <c r="N6" s="629" t="s">
        <v>155</v>
      </c>
      <c r="O6" s="630"/>
      <c r="P6" s="630"/>
      <c r="Q6" s="630"/>
      <c r="R6" s="630"/>
      <c r="S6" s="626" t="s">
        <v>34</v>
      </c>
      <c r="T6" s="629" t="s">
        <v>156</v>
      </c>
      <c r="U6" s="630"/>
      <c r="V6" s="630"/>
      <c r="W6" s="630"/>
      <c r="X6" s="630"/>
      <c r="Y6" s="631" t="s">
        <v>33</v>
      </c>
    </row>
    <row r="7" spans="1:25" s="163" customFormat="1" ht="26.25" customHeight="1">
      <c r="A7" s="572"/>
      <c r="B7" s="618" t="s">
        <v>22</v>
      </c>
      <c r="C7" s="619"/>
      <c r="D7" s="620" t="s">
        <v>21</v>
      </c>
      <c r="E7" s="619"/>
      <c r="F7" s="621" t="s">
        <v>17</v>
      </c>
      <c r="G7" s="627"/>
      <c r="H7" s="618" t="s">
        <v>22</v>
      </c>
      <c r="I7" s="619"/>
      <c r="J7" s="620" t="s">
        <v>21</v>
      </c>
      <c r="K7" s="619"/>
      <c r="L7" s="621" t="s">
        <v>17</v>
      </c>
      <c r="M7" s="646"/>
      <c r="N7" s="618" t="s">
        <v>22</v>
      </c>
      <c r="O7" s="619"/>
      <c r="P7" s="620" t="s">
        <v>21</v>
      </c>
      <c r="Q7" s="619"/>
      <c r="R7" s="621" t="s">
        <v>17</v>
      </c>
      <c r="S7" s="627"/>
      <c r="T7" s="618" t="s">
        <v>22</v>
      </c>
      <c r="U7" s="619"/>
      <c r="V7" s="620" t="s">
        <v>21</v>
      </c>
      <c r="W7" s="619"/>
      <c r="X7" s="621" t="s">
        <v>17</v>
      </c>
      <c r="Y7" s="632"/>
    </row>
    <row r="8" spans="1:25" s="254" customFormat="1" ht="15" thickBot="1">
      <c r="A8" s="573"/>
      <c r="B8" s="257" t="s">
        <v>19</v>
      </c>
      <c r="C8" s="255" t="s">
        <v>18</v>
      </c>
      <c r="D8" s="256" t="s">
        <v>19</v>
      </c>
      <c r="E8" s="255" t="s">
        <v>18</v>
      </c>
      <c r="F8" s="622"/>
      <c r="G8" s="628"/>
      <c r="H8" s="257" t="s">
        <v>19</v>
      </c>
      <c r="I8" s="255" t="s">
        <v>18</v>
      </c>
      <c r="J8" s="256" t="s">
        <v>19</v>
      </c>
      <c r="K8" s="255" t="s">
        <v>18</v>
      </c>
      <c r="L8" s="622"/>
      <c r="M8" s="647"/>
      <c r="N8" s="257" t="s">
        <v>19</v>
      </c>
      <c r="O8" s="255" t="s">
        <v>18</v>
      </c>
      <c r="P8" s="256" t="s">
        <v>19</v>
      </c>
      <c r="Q8" s="255" t="s">
        <v>18</v>
      </c>
      <c r="R8" s="622"/>
      <c r="S8" s="628"/>
      <c r="T8" s="257" t="s">
        <v>19</v>
      </c>
      <c r="U8" s="255" t="s">
        <v>18</v>
      </c>
      <c r="V8" s="256" t="s">
        <v>19</v>
      </c>
      <c r="W8" s="255" t="s">
        <v>18</v>
      </c>
      <c r="X8" s="622"/>
      <c r="Y8" s="633"/>
    </row>
    <row r="9" spans="1:25" s="152" customFormat="1" ht="18" customHeight="1" thickBot="1" thickTop="1">
      <c r="A9" s="296" t="s">
        <v>24</v>
      </c>
      <c r="B9" s="293">
        <f>B10+B14+B25+B33+B43+B47</f>
        <v>390384</v>
      </c>
      <c r="C9" s="292">
        <f>C10+C14+C25+C33+C43+C47</f>
        <v>393366</v>
      </c>
      <c r="D9" s="291">
        <f>D10+D14+D25+D33+D43+D47</f>
        <v>266</v>
      </c>
      <c r="E9" s="290">
        <f>E10+E14+E25+E33+E43+E47</f>
        <v>521</v>
      </c>
      <c r="F9" s="289">
        <f aca="true" t="shared" si="0" ref="F9:F47">SUM(B9:E9)</f>
        <v>784537</v>
      </c>
      <c r="G9" s="294">
        <f aca="true" t="shared" si="1" ref="G9:G47">F9/$F$9</f>
        <v>1</v>
      </c>
      <c r="H9" s="293">
        <f>H10+H14+H25+H33+H43+H47</f>
        <v>378041</v>
      </c>
      <c r="I9" s="292">
        <f>I10+I14+I25+I33+I43+I47</f>
        <v>351944</v>
      </c>
      <c r="J9" s="291">
        <f>J10+J14+J25+J33+J43+J47</f>
        <v>4320</v>
      </c>
      <c r="K9" s="290">
        <f>K10+K14+K25+K33+K43+K47</f>
        <v>4222</v>
      </c>
      <c r="L9" s="289">
        <f aca="true" t="shared" si="2" ref="L9:L47">SUM(H9:K9)</f>
        <v>738527</v>
      </c>
      <c r="M9" s="295">
        <f aca="true" t="shared" si="3" ref="M9:M47">IF(ISERROR(F9/L9-1),"         /0",(F9/L9-1))</f>
        <v>0.06229968572577582</v>
      </c>
      <c r="N9" s="293">
        <f>N10+N14+N25+N33+N43+N47</f>
        <v>1706281</v>
      </c>
      <c r="O9" s="292">
        <f>O10+O14+O25+O33+O43+O47</f>
        <v>1628240</v>
      </c>
      <c r="P9" s="291">
        <f>P10+P14+P25+P33+P43+P47</f>
        <v>13542</v>
      </c>
      <c r="Q9" s="290">
        <f>Q10+Q14+Q25+Q33+Q43+Q47</f>
        <v>14141</v>
      </c>
      <c r="R9" s="289">
        <f aca="true" t="shared" si="4" ref="R9:R47">SUM(N9:Q9)</f>
        <v>3362204</v>
      </c>
      <c r="S9" s="294">
        <f aca="true" t="shared" si="5" ref="S9:S47">R9/$R$9</f>
        <v>1</v>
      </c>
      <c r="T9" s="293">
        <f>T10+T14+T25+T33+T43+T47</f>
        <v>1508180</v>
      </c>
      <c r="U9" s="292">
        <f>U10+U14+U25+U33+U43+U47</f>
        <v>1436885</v>
      </c>
      <c r="V9" s="291">
        <f>V10+V14+V25+V33+V43+V47</f>
        <v>17684</v>
      </c>
      <c r="W9" s="290">
        <f>W10+W14+W25+W33+W43+W47</f>
        <v>15241</v>
      </c>
      <c r="X9" s="289">
        <f aca="true" t="shared" si="6" ref="X9:X47">SUM(T9:W9)</f>
        <v>2977990</v>
      </c>
      <c r="Y9" s="288">
        <f>IF(ISERROR(R9/X9-1),"         /0",(R9/X9-1))</f>
        <v>0.12901789462019675</v>
      </c>
    </row>
    <row r="10" spans="1:25" s="271" customFormat="1" ht="19.5" customHeight="1">
      <c r="A10" s="280" t="s">
        <v>61</v>
      </c>
      <c r="B10" s="277">
        <f>SUM(B11:B13)</f>
        <v>116450</v>
      </c>
      <c r="C10" s="276">
        <f>SUM(C11:C13)</f>
        <v>116075</v>
      </c>
      <c r="D10" s="275">
        <f>SUM(D11:D13)</f>
        <v>48</v>
      </c>
      <c r="E10" s="274">
        <f>SUM(E11:E13)</f>
        <v>137</v>
      </c>
      <c r="F10" s="273">
        <f t="shared" si="0"/>
        <v>232710</v>
      </c>
      <c r="G10" s="278">
        <f t="shared" si="1"/>
        <v>0.29662080947106384</v>
      </c>
      <c r="H10" s="277">
        <f>SUM(H11:H13)</f>
        <v>121945</v>
      </c>
      <c r="I10" s="276">
        <f>SUM(I11:I13)</f>
        <v>111900</v>
      </c>
      <c r="J10" s="275">
        <f>SUM(J11:J13)</f>
        <v>28</v>
      </c>
      <c r="K10" s="274">
        <f>SUM(K11:K13)</f>
        <v>7</v>
      </c>
      <c r="L10" s="273">
        <f t="shared" si="2"/>
        <v>233880</v>
      </c>
      <c r="M10" s="279">
        <f t="shared" si="3"/>
        <v>-0.00500256541816313</v>
      </c>
      <c r="N10" s="277">
        <f>SUM(N11:N13)</f>
        <v>500686</v>
      </c>
      <c r="O10" s="276">
        <f>SUM(O11:O13)</f>
        <v>487000</v>
      </c>
      <c r="P10" s="275">
        <f>SUM(P11:P13)</f>
        <v>490</v>
      </c>
      <c r="Q10" s="274">
        <f>SUM(Q11:Q13)</f>
        <v>175</v>
      </c>
      <c r="R10" s="273">
        <f t="shared" si="4"/>
        <v>988351</v>
      </c>
      <c r="S10" s="278">
        <f t="shared" si="5"/>
        <v>0.29395926005679607</v>
      </c>
      <c r="T10" s="277">
        <f>SUM(T11:T13)</f>
        <v>469365</v>
      </c>
      <c r="U10" s="276">
        <f>SUM(U11:U13)</f>
        <v>459178</v>
      </c>
      <c r="V10" s="275">
        <f>SUM(V11:V13)</f>
        <v>1831</v>
      </c>
      <c r="W10" s="274">
        <f>SUM(W11:W13)</f>
        <v>258</v>
      </c>
      <c r="X10" s="273">
        <f t="shared" si="6"/>
        <v>930632</v>
      </c>
      <c r="Y10" s="369">
        <f aca="true" t="shared" si="7" ref="Y10:Y47">IF(ISERROR(R10/X10-1),"         /0",IF(R10/X10&gt;5,"  *  ",(R10/X10-1)))</f>
        <v>0.062021293056761406</v>
      </c>
    </row>
    <row r="11" spans="1:25" ht="19.5" customHeight="1">
      <c r="A11" s="223" t="s">
        <v>341</v>
      </c>
      <c r="B11" s="221">
        <v>111254</v>
      </c>
      <c r="C11" s="218">
        <v>111759</v>
      </c>
      <c r="D11" s="217">
        <v>48</v>
      </c>
      <c r="E11" s="269">
        <v>137</v>
      </c>
      <c r="F11" s="268">
        <f t="shared" si="0"/>
        <v>223198</v>
      </c>
      <c r="G11" s="220">
        <f t="shared" si="1"/>
        <v>0.2844964609699734</v>
      </c>
      <c r="H11" s="221">
        <v>116828</v>
      </c>
      <c r="I11" s="218">
        <v>107962</v>
      </c>
      <c r="J11" s="217">
        <v>28</v>
      </c>
      <c r="K11" s="269">
        <v>7</v>
      </c>
      <c r="L11" s="268">
        <f t="shared" si="2"/>
        <v>224825</v>
      </c>
      <c r="M11" s="270">
        <f t="shared" si="3"/>
        <v>-0.0072367396864227995</v>
      </c>
      <c r="N11" s="221">
        <v>477672</v>
      </c>
      <c r="O11" s="218">
        <v>468656</v>
      </c>
      <c r="P11" s="217">
        <v>490</v>
      </c>
      <c r="Q11" s="269">
        <v>175</v>
      </c>
      <c r="R11" s="268">
        <f t="shared" si="4"/>
        <v>946993</v>
      </c>
      <c r="S11" s="220">
        <f t="shared" si="5"/>
        <v>0.2816584002636366</v>
      </c>
      <c r="T11" s="219">
        <v>448004</v>
      </c>
      <c r="U11" s="218">
        <v>443954</v>
      </c>
      <c r="V11" s="217">
        <v>1831</v>
      </c>
      <c r="W11" s="269">
        <v>258</v>
      </c>
      <c r="X11" s="268">
        <f t="shared" si="6"/>
        <v>894047</v>
      </c>
      <c r="Y11" s="216">
        <f t="shared" si="7"/>
        <v>0.05922060025927056</v>
      </c>
    </row>
    <row r="12" spans="1:25" ht="19.5" customHeight="1">
      <c r="A12" s="223" t="s">
        <v>342</v>
      </c>
      <c r="B12" s="221">
        <v>3577</v>
      </c>
      <c r="C12" s="218">
        <v>2581</v>
      </c>
      <c r="D12" s="217">
        <v>0</v>
      </c>
      <c r="E12" s="269">
        <v>0</v>
      </c>
      <c r="F12" s="268">
        <f t="shared" si="0"/>
        <v>6158</v>
      </c>
      <c r="G12" s="220">
        <f t="shared" si="1"/>
        <v>0.007849215524570543</v>
      </c>
      <c r="H12" s="221">
        <v>3844</v>
      </c>
      <c r="I12" s="218">
        <v>2757</v>
      </c>
      <c r="J12" s="217"/>
      <c r="K12" s="269"/>
      <c r="L12" s="268">
        <f t="shared" si="2"/>
        <v>6601</v>
      </c>
      <c r="M12" s="270">
        <f t="shared" si="3"/>
        <v>-0.06711104378124522</v>
      </c>
      <c r="N12" s="221">
        <v>16859</v>
      </c>
      <c r="O12" s="218">
        <v>12115</v>
      </c>
      <c r="P12" s="217"/>
      <c r="Q12" s="269"/>
      <c r="R12" s="268">
        <f t="shared" si="4"/>
        <v>28974</v>
      </c>
      <c r="S12" s="220">
        <f t="shared" si="5"/>
        <v>0.008617561575680714</v>
      </c>
      <c r="T12" s="219">
        <v>17199</v>
      </c>
      <c r="U12" s="218">
        <v>11179</v>
      </c>
      <c r="V12" s="217"/>
      <c r="W12" s="269"/>
      <c r="X12" s="268">
        <f t="shared" si="6"/>
        <v>28378</v>
      </c>
      <c r="Y12" s="216">
        <f t="shared" si="7"/>
        <v>0.021002184791035328</v>
      </c>
    </row>
    <row r="13" spans="1:25" ht="19.5" customHeight="1" thickBot="1">
      <c r="A13" s="246" t="s">
        <v>343</v>
      </c>
      <c r="B13" s="243">
        <v>1619</v>
      </c>
      <c r="C13" s="242">
        <v>1735</v>
      </c>
      <c r="D13" s="241">
        <v>0</v>
      </c>
      <c r="E13" s="285">
        <v>0</v>
      </c>
      <c r="F13" s="284">
        <f t="shared" si="0"/>
        <v>3354</v>
      </c>
      <c r="G13" s="244">
        <f t="shared" si="1"/>
        <v>0.004275132976519909</v>
      </c>
      <c r="H13" s="243">
        <v>1273</v>
      </c>
      <c r="I13" s="242">
        <v>1181</v>
      </c>
      <c r="J13" s="241"/>
      <c r="K13" s="285"/>
      <c r="L13" s="284">
        <f t="shared" si="2"/>
        <v>2454</v>
      </c>
      <c r="M13" s="287">
        <f t="shared" si="3"/>
        <v>0.36674816625916873</v>
      </c>
      <c r="N13" s="243">
        <v>6155</v>
      </c>
      <c r="O13" s="242">
        <v>6229</v>
      </c>
      <c r="P13" s="241"/>
      <c r="Q13" s="285"/>
      <c r="R13" s="284">
        <f t="shared" si="4"/>
        <v>12384</v>
      </c>
      <c r="S13" s="244">
        <f t="shared" si="5"/>
        <v>0.003683298217478773</v>
      </c>
      <c r="T13" s="286">
        <v>4162</v>
      </c>
      <c r="U13" s="242">
        <v>4045</v>
      </c>
      <c r="V13" s="241"/>
      <c r="W13" s="285"/>
      <c r="X13" s="284">
        <f t="shared" si="6"/>
        <v>8207</v>
      </c>
      <c r="Y13" s="240">
        <f t="shared" si="7"/>
        <v>0.5089557694650908</v>
      </c>
    </row>
    <row r="14" spans="1:25" s="271" customFormat="1" ht="19.5" customHeight="1">
      <c r="A14" s="280" t="s">
        <v>60</v>
      </c>
      <c r="B14" s="277">
        <f>SUM(B15:B24)</f>
        <v>106045</v>
      </c>
      <c r="C14" s="276">
        <f>SUM(C15:C24)</f>
        <v>113997</v>
      </c>
      <c r="D14" s="275">
        <f>SUM(D15:D24)</f>
        <v>17</v>
      </c>
      <c r="E14" s="274">
        <f>SUM(E15:E24)</f>
        <v>85</v>
      </c>
      <c r="F14" s="273">
        <f t="shared" si="0"/>
        <v>220144</v>
      </c>
      <c r="G14" s="278">
        <f t="shared" si="1"/>
        <v>0.28060371913625487</v>
      </c>
      <c r="H14" s="277">
        <f>SUM(H15:H24)</f>
        <v>99626</v>
      </c>
      <c r="I14" s="276">
        <f>SUM(I15:I24)</f>
        <v>98970</v>
      </c>
      <c r="J14" s="275">
        <f>SUM(J15:J24)</f>
        <v>9</v>
      </c>
      <c r="K14" s="274">
        <f>SUM(K15:K24)</f>
        <v>3</v>
      </c>
      <c r="L14" s="273">
        <f t="shared" si="2"/>
        <v>198608</v>
      </c>
      <c r="M14" s="279">
        <f t="shared" si="3"/>
        <v>0.1084347055506325</v>
      </c>
      <c r="N14" s="277">
        <f>SUM(N15:N24)</f>
        <v>467838</v>
      </c>
      <c r="O14" s="276">
        <f>SUM(O15:O24)</f>
        <v>466456</v>
      </c>
      <c r="P14" s="275">
        <f>SUM(P15:P24)</f>
        <v>63</v>
      </c>
      <c r="Q14" s="274">
        <f>SUM(Q15:Q24)</f>
        <v>113</v>
      </c>
      <c r="R14" s="273">
        <f t="shared" si="4"/>
        <v>934470</v>
      </c>
      <c r="S14" s="278">
        <f t="shared" si="5"/>
        <v>0.2779337601168757</v>
      </c>
      <c r="T14" s="277">
        <f>SUM(T15:T24)</f>
        <v>420071</v>
      </c>
      <c r="U14" s="276">
        <f>SUM(U15:U24)</f>
        <v>417244</v>
      </c>
      <c r="V14" s="275">
        <f>SUM(V15:V24)</f>
        <v>185</v>
      </c>
      <c r="W14" s="274">
        <f>SUM(W15:W24)</f>
        <v>108</v>
      </c>
      <c r="X14" s="273">
        <f t="shared" si="6"/>
        <v>837608</v>
      </c>
      <c r="Y14" s="272">
        <f t="shared" si="7"/>
        <v>0.11564120686526391</v>
      </c>
    </row>
    <row r="15" spans="1:25" ht="19.5" customHeight="1">
      <c r="A15" s="238" t="s">
        <v>344</v>
      </c>
      <c r="B15" s="235">
        <v>29726</v>
      </c>
      <c r="C15" s="233">
        <v>31454</v>
      </c>
      <c r="D15" s="234">
        <v>2</v>
      </c>
      <c r="E15" s="281">
        <v>8</v>
      </c>
      <c r="F15" s="282">
        <f t="shared" si="0"/>
        <v>61190</v>
      </c>
      <c r="G15" s="236">
        <f t="shared" si="1"/>
        <v>0.07799504676006358</v>
      </c>
      <c r="H15" s="235">
        <v>28203</v>
      </c>
      <c r="I15" s="233">
        <v>27813</v>
      </c>
      <c r="J15" s="234">
        <v>0</v>
      </c>
      <c r="K15" s="281"/>
      <c r="L15" s="282">
        <f t="shared" si="2"/>
        <v>56016</v>
      </c>
      <c r="M15" s="283">
        <f t="shared" si="3"/>
        <v>0.09236646672379312</v>
      </c>
      <c r="N15" s="235">
        <v>116711</v>
      </c>
      <c r="O15" s="233">
        <v>118301</v>
      </c>
      <c r="P15" s="234">
        <v>15</v>
      </c>
      <c r="Q15" s="281">
        <v>20</v>
      </c>
      <c r="R15" s="282">
        <f t="shared" si="4"/>
        <v>235047</v>
      </c>
      <c r="S15" s="236">
        <f t="shared" si="5"/>
        <v>0.0699086075681309</v>
      </c>
      <c r="T15" s="239">
        <v>111345</v>
      </c>
      <c r="U15" s="233">
        <v>112382</v>
      </c>
      <c r="V15" s="234">
        <v>12</v>
      </c>
      <c r="W15" s="281">
        <v>16</v>
      </c>
      <c r="X15" s="282">
        <f t="shared" si="6"/>
        <v>223755</v>
      </c>
      <c r="Y15" s="232">
        <f t="shared" si="7"/>
        <v>0.0504659113762822</v>
      </c>
    </row>
    <row r="16" spans="1:25" ht="19.5" customHeight="1">
      <c r="A16" s="238" t="s">
        <v>345</v>
      </c>
      <c r="B16" s="235">
        <v>23208</v>
      </c>
      <c r="C16" s="233">
        <v>25901</v>
      </c>
      <c r="D16" s="234">
        <v>11</v>
      </c>
      <c r="E16" s="281">
        <v>5</v>
      </c>
      <c r="F16" s="282">
        <f t="shared" si="0"/>
        <v>49125</v>
      </c>
      <c r="G16" s="236">
        <f t="shared" si="1"/>
        <v>0.06261654963373302</v>
      </c>
      <c r="H16" s="235">
        <v>21070</v>
      </c>
      <c r="I16" s="233">
        <v>20900</v>
      </c>
      <c r="J16" s="234">
        <v>1</v>
      </c>
      <c r="K16" s="281">
        <v>2</v>
      </c>
      <c r="L16" s="282">
        <f t="shared" si="2"/>
        <v>41973</v>
      </c>
      <c r="M16" s="283">
        <f t="shared" si="3"/>
        <v>0.17039525409191625</v>
      </c>
      <c r="N16" s="235">
        <v>114492</v>
      </c>
      <c r="O16" s="233">
        <v>113833</v>
      </c>
      <c r="P16" s="234">
        <v>19</v>
      </c>
      <c r="Q16" s="281">
        <v>17</v>
      </c>
      <c r="R16" s="282">
        <f t="shared" si="4"/>
        <v>228361</v>
      </c>
      <c r="S16" s="236">
        <f t="shared" si="5"/>
        <v>0.06792003102726664</v>
      </c>
      <c r="T16" s="239">
        <v>93902</v>
      </c>
      <c r="U16" s="233">
        <v>93179</v>
      </c>
      <c r="V16" s="234">
        <v>21</v>
      </c>
      <c r="W16" s="281">
        <v>5</v>
      </c>
      <c r="X16" s="282">
        <f t="shared" si="6"/>
        <v>187107</v>
      </c>
      <c r="Y16" s="232">
        <f t="shared" si="7"/>
        <v>0.22048346667949348</v>
      </c>
    </row>
    <row r="17" spans="1:25" ht="19.5" customHeight="1">
      <c r="A17" s="238" t="s">
        <v>346</v>
      </c>
      <c r="B17" s="235">
        <v>15839</v>
      </c>
      <c r="C17" s="233">
        <v>16351</v>
      </c>
      <c r="D17" s="234">
        <v>3</v>
      </c>
      <c r="E17" s="281">
        <v>0</v>
      </c>
      <c r="F17" s="282">
        <f t="shared" si="0"/>
        <v>32193</v>
      </c>
      <c r="G17" s="236">
        <f t="shared" si="1"/>
        <v>0.041034393534020705</v>
      </c>
      <c r="H17" s="235">
        <v>12375</v>
      </c>
      <c r="I17" s="233">
        <v>11238</v>
      </c>
      <c r="J17" s="234"/>
      <c r="K17" s="281">
        <v>1</v>
      </c>
      <c r="L17" s="282">
        <f t="shared" si="2"/>
        <v>23614</v>
      </c>
      <c r="M17" s="283">
        <f t="shared" si="3"/>
        <v>0.3633014313542813</v>
      </c>
      <c r="N17" s="235">
        <v>73966</v>
      </c>
      <c r="O17" s="233">
        <v>69229</v>
      </c>
      <c r="P17" s="234">
        <v>22</v>
      </c>
      <c r="Q17" s="281">
        <v>4</v>
      </c>
      <c r="R17" s="282">
        <f t="shared" si="4"/>
        <v>143221</v>
      </c>
      <c r="S17" s="236">
        <f t="shared" si="5"/>
        <v>0.042597355782100076</v>
      </c>
      <c r="T17" s="239">
        <v>51075</v>
      </c>
      <c r="U17" s="233">
        <v>47072</v>
      </c>
      <c r="V17" s="234">
        <v>4</v>
      </c>
      <c r="W17" s="281">
        <v>3</v>
      </c>
      <c r="X17" s="282">
        <f t="shared" si="6"/>
        <v>98154</v>
      </c>
      <c r="Y17" s="232">
        <f t="shared" si="7"/>
        <v>0.4591458320598243</v>
      </c>
    </row>
    <row r="18" spans="1:25" ht="19.5" customHeight="1">
      <c r="A18" s="238" t="s">
        <v>347</v>
      </c>
      <c r="B18" s="235">
        <v>14979</v>
      </c>
      <c r="C18" s="233">
        <v>15293</v>
      </c>
      <c r="D18" s="234">
        <v>0</v>
      </c>
      <c r="E18" s="281">
        <v>0</v>
      </c>
      <c r="F18" s="282">
        <f>SUM(B18:E18)</f>
        <v>30272</v>
      </c>
      <c r="G18" s="236">
        <f>F18/$F$9</f>
        <v>0.03858581558294892</v>
      </c>
      <c r="H18" s="235">
        <v>15327</v>
      </c>
      <c r="I18" s="233">
        <v>15018</v>
      </c>
      <c r="J18" s="234">
        <v>7</v>
      </c>
      <c r="K18" s="281">
        <v>0</v>
      </c>
      <c r="L18" s="282">
        <f>SUM(H18:K18)</f>
        <v>30352</v>
      </c>
      <c r="M18" s="283">
        <f>IF(ISERROR(F18/L18-1),"         /0",(F18/L18-1))</f>
        <v>-0.0026357406431206654</v>
      </c>
      <c r="N18" s="235">
        <v>67355</v>
      </c>
      <c r="O18" s="233">
        <v>63708</v>
      </c>
      <c r="P18" s="234">
        <v>3</v>
      </c>
      <c r="Q18" s="281">
        <v>0</v>
      </c>
      <c r="R18" s="282">
        <f>SUM(N18:Q18)</f>
        <v>131066</v>
      </c>
      <c r="S18" s="236">
        <f>R18/$R$9</f>
        <v>0.03898216764955369</v>
      </c>
      <c r="T18" s="239">
        <v>60152</v>
      </c>
      <c r="U18" s="233">
        <v>57256</v>
      </c>
      <c r="V18" s="234">
        <v>48</v>
      </c>
      <c r="W18" s="281">
        <v>77</v>
      </c>
      <c r="X18" s="282">
        <f>SUM(T18:W18)</f>
        <v>117533</v>
      </c>
      <c r="Y18" s="232">
        <f>IF(ISERROR(R18/X18-1),"         /0",IF(R18/X18&gt;5,"  *  ",(R18/X18-1)))</f>
        <v>0.11514213029532128</v>
      </c>
    </row>
    <row r="19" spans="1:25" ht="19.5" customHeight="1">
      <c r="A19" s="238" t="s">
        <v>348</v>
      </c>
      <c r="B19" s="235">
        <v>11139</v>
      </c>
      <c r="C19" s="233">
        <v>12554</v>
      </c>
      <c r="D19" s="234">
        <v>0</v>
      </c>
      <c r="E19" s="281">
        <v>72</v>
      </c>
      <c r="F19" s="282">
        <f>SUM(B19:E19)</f>
        <v>23765</v>
      </c>
      <c r="G19" s="236">
        <f>F19/$F$9</f>
        <v>0.03029175169558606</v>
      </c>
      <c r="H19" s="235">
        <v>11680</v>
      </c>
      <c r="I19" s="233">
        <v>12489</v>
      </c>
      <c r="J19" s="234"/>
      <c r="K19" s="281">
        <v>0</v>
      </c>
      <c r="L19" s="282">
        <f>SUM(H19:K19)</f>
        <v>24169</v>
      </c>
      <c r="M19" s="283">
        <f>IF(ISERROR(F19/L19-1),"         /0",(F19/L19-1))</f>
        <v>-0.016715627456659332</v>
      </c>
      <c r="N19" s="235">
        <v>41759</v>
      </c>
      <c r="O19" s="233">
        <v>45412</v>
      </c>
      <c r="P19" s="234">
        <v>0</v>
      </c>
      <c r="Q19" s="281">
        <v>72</v>
      </c>
      <c r="R19" s="282">
        <f>SUM(N19:Q19)</f>
        <v>87243</v>
      </c>
      <c r="S19" s="236">
        <f>R19/$R$9</f>
        <v>0.025948157815528148</v>
      </c>
      <c r="T19" s="239">
        <v>55827</v>
      </c>
      <c r="U19" s="233">
        <v>57010</v>
      </c>
      <c r="V19" s="234">
        <v>75</v>
      </c>
      <c r="W19" s="281">
        <v>0</v>
      </c>
      <c r="X19" s="282">
        <f>SUM(T19:W19)</f>
        <v>112912</v>
      </c>
      <c r="Y19" s="232">
        <f>IF(ISERROR(R19/X19-1),"         /0",IF(R19/X19&gt;5,"  *  ",(R19/X19-1)))</f>
        <v>-0.22733633271928577</v>
      </c>
    </row>
    <row r="20" spans="1:25" ht="19.5" customHeight="1">
      <c r="A20" s="238" t="s">
        <v>349</v>
      </c>
      <c r="B20" s="235">
        <v>8994</v>
      </c>
      <c r="C20" s="233">
        <v>9700</v>
      </c>
      <c r="D20" s="234">
        <v>1</v>
      </c>
      <c r="E20" s="281">
        <v>0</v>
      </c>
      <c r="F20" s="282">
        <f>SUM(B20:E20)</f>
        <v>18695</v>
      </c>
      <c r="G20" s="236">
        <f>F20/$F$9</f>
        <v>0.02382934138224201</v>
      </c>
      <c r="H20" s="235">
        <v>8832</v>
      </c>
      <c r="I20" s="233">
        <v>9074</v>
      </c>
      <c r="J20" s="234"/>
      <c r="K20" s="281">
        <v>0</v>
      </c>
      <c r="L20" s="282">
        <f>SUM(H20:K20)</f>
        <v>17906</v>
      </c>
      <c r="M20" s="283">
        <f>IF(ISERROR(F20/L20-1),"         /0",(F20/L20-1))</f>
        <v>0.044063442421534704</v>
      </c>
      <c r="N20" s="235">
        <v>41962</v>
      </c>
      <c r="O20" s="233">
        <v>43083</v>
      </c>
      <c r="P20" s="234">
        <v>4</v>
      </c>
      <c r="Q20" s="281"/>
      <c r="R20" s="282">
        <f>SUM(N20:Q20)</f>
        <v>85049</v>
      </c>
      <c r="S20" s="236">
        <f>R20/$R$9</f>
        <v>0.02529560966556461</v>
      </c>
      <c r="T20" s="239">
        <v>38808</v>
      </c>
      <c r="U20" s="233">
        <v>40241</v>
      </c>
      <c r="V20" s="234">
        <v>6</v>
      </c>
      <c r="W20" s="281">
        <v>0</v>
      </c>
      <c r="X20" s="282">
        <f>SUM(T20:W20)</f>
        <v>79055</v>
      </c>
      <c r="Y20" s="232">
        <f>IF(ISERROR(R20/X20-1),"         /0",IF(R20/X20&gt;5,"  *  ",(R20/X20-1)))</f>
        <v>0.07582063120612226</v>
      </c>
    </row>
    <row r="21" spans="1:25" ht="19.5" customHeight="1">
      <c r="A21" s="238" t="s">
        <v>350</v>
      </c>
      <c r="B21" s="235">
        <v>1350</v>
      </c>
      <c r="C21" s="233">
        <v>1683</v>
      </c>
      <c r="D21" s="234">
        <v>0</v>
      </c>
      <c r="E21" s="281">
        <v>0</v>
      </c>
      <c r="F21" s="282">
        <f t="shared" si="0"/>
        <v>3033</v>
      </c>
      <c r="G21" s="236">
        <f t="shared" si="1"/>
        <v>0.0038659744537223864</v>
      </c>
      <c r="H21" s="235">
        <v>1437</v>
      </c>
      <c r="I21" s="233">
        <v>1548</v>
      </c>
      <c r="J21" s="234">
        <v>1</v>
      </c>
      <c r="K21" s="281">
        <v>0</v>
      </c>
      <c r="L21" s="282">
        <f t="shared" si="2"/>
        <v>2986</v>
      </c>
      <c r="M21" s="283">
        <f t="shared" si="3"/>
        <v>0.015740120562625526</v>
      </c>
      <c r="N21" s="235">
        <v>7517</v>
      </c>
      <c r="O21" s="233">
        <v>7997</v>
      </c>
      <c r="P21" s="234"/>
      <c r="Q21" s="281">
        <v>0</v>
      </c>
      <c r="R21" s="282">
        <f t="shared" si="4"/>
        <v>15514</v>
      </c>
      <c r="S21" s="236">
        <f t="shared" si="5"/>
        <v>0.004614235186205239</v>
      </c>
      <c r="T21" s="239">
        <v>6420</v>
      </c>
      <c r="U21" s="233">
        <v>6656</v>
      </c>
      <c r="V21" s="234">
        <v>1</v>
      </c>
      <c r="W21" s="281">
        <v>0</v>
      </c>
      <c r="X21" s="282">
        <f t="shared" si="6"/>
        <v>13077</v>
      </c>
      <c r="Y21" s="232">
        <f t="shared" si="7"/>
        <v>0.18635772730748634</v>
      </c>
    </row>
    <row r="22" spans="1:25" ht="19.5" customHeight="1">
      <c r="A22" s="238" t="s">
        <v>351</v>
      </c>
      <c r="B22" s="235">
        <v>495</v>
      </c>
      <c r="C22" s="233">
        <v>573</v>
      </c>
      <c r="D22" s="234">
        <v>0</v>
      </c>
      <c r="E22" s="281">
        <v>0</v>
      </c>
      <c r="F22" s="282">
        <f t="shared" si="0"/>
        <v>1068</v>
      </c>
      <c r="G22" s="236">
        <f t="shared" si="1"/>
        <v>0.001361312468373066</v>
      </c>
      <c r="H22" s="235">
        <v>395</v>
      </c>
      <c r="I22" s="233">
        <v>556</v>
      </c>
      <c r="J22" s="234"/>
      <c r="K22" s="281">
        <v>0</v>
      </c>
      <c r="L22" s="282">
        <f t="shared" si="2"/>
        <v>951</v>
      </c>
      <c r="M22" s="283">
        <f t="shared" si="3"/>
        <v>0.12302839116719233</v>
      </c>
      <c r="N22" s="235">
        <v>2151</v>
      </c>
      <c r="O22" s="233">
        <v>2432</v>
      </c>
      <c r="P22" s="234"/>
      <c r="Q22" s="281"/>
      <c r="R22" s="282">
        <f t="shared" si="4"/>
        <v>4583</v>
      </c>
      <c r="S22" s="236">
        <f t="shared" si="5"/>
        <v>0.0013630939705026822</v>
      </c>
      <c r="T22" s="239">
        <v>1643</v>
      </c>
      <c r="U22" s="233">
        <v>2296</v>
      </c>
      <c r="V22" s="234"/>
      <c r="W22" s="281">
        <v>0</v>
      </c>
      <c r="X22" s="282">
        <f t="shared" si="6"/>
        <v>3939</v>
      </c>
      <c r="Y22" s="232">
        <f t="shared" si="7"/>
        <v>0.16349327240416356</v>
      </c>
    </row>
    <row r="23" spans="1:25" ht="19.5" customHeight="1">
      <c r="A23" s="238" t="s">
        <v>352</v>
      </c>
      <c r="B23" s="235">
        <v>299</v>
      </c>
      <c r="C23" s="233">
        <v>481</v>
      </c>
      <c r="D23" s="234">
        <v>0</v>
      </c>
      <c r="E23" s="281">
        <v>0</v>
      </c>
      <c r="F23" s="282">
        <f>SUM(B23:E23)</f>
        <v>780</v>
      </c>
      <c r="G23" s="236">
        <f>F23/$F$9</f>
        <v>0.0009942169712836998</v>
      </c>
      <c r="H23" s="235">
        <v>305</v>
      </c>
      <c r="I23" s="233">
        <v>334</v>
      </c>
      <c r="J23" s="234"/>
      <c r="K23" s="281"/>
      <c r="L23" s="282">
        <f>SUM(H23:K23)</f>
        <v>639</v>
      </c>
      <c r="M23" s="283">
        <f>IF(ISERROR(F23/L23-1),"         /0",(F23/L23-1))</f>
        <v>0.22065727699530524</v>
      </c>
      <c r="N23" s="235">
        <v>1878</v>
      </c>
      <c r="O23" s="233">
        <v>2452</v>
      </c>
      <c r="P23" s="234"/>
      <c r="Q23" s="281">
        <v>0</v>
      </c>
      <c r="R23" s="282">
        <f>SUM(N23:Q23)</f>
        <v>4330</v>
      </c>
      <c r="S23" s="236">
        <f>R23/$R$9</f>
        <v>0.0012878457107302233</v>
      </c>
      <c r="T23" s="239">
        <v>881</v>
      </c>
      <c r="U23" s="233">
        <v>1152</v>
      </c>
      <c r="V23" s="234">
        <v>10</v>
      </c>
      <c r="W23" s="281">
        <v>7</v>
      </c>
      <c r="X23" s="282">
        <f>SUM(T23:W23)</f>
        <v>2050</v>
      </c>
      <c r="Y23" s="232">
        <f>IF(ISERROR(R23/X23-1),"         /0",IF(R23/X23&gt;5,"  *  ",(R23/X23-1)))</f>
        <v>1.1121951219512196</v>
      </c>
    </row>
    <row r="24" spans="1:25" ht="19.5" customHeight="1" thickBot="1">
      <c r="A24" s="238" t="s">
        <v>56</v>
      </c>
      <c r="B24" s="235">
        <v>16</v>
      </c>
      <c r="C24" s="233">
        <v>7</v>
      </c>
      <c r="D24" s="234">
        <v>0</v>
      </c>
      <c r="E24" s="281">
        <v>0</v>
      </c>
      <c r="F24" s="282">
        <f t="shared" si="0"/>
        <v>23</v>
      </c>
      <c r="G24" s="236">
        <f t="shared" si="1"/>
        <v>2.931665428144243E-05</v>
      </c>
      <c r="H24" s="235">
        <v>2</v>
      </c>
      <c r="I24" s="233"/>
      <c r="J24" s="234"/>
      <c r="K24" s="281"/>
      <c r="L24" s="282">
        <f t="shared" si="2"/>
        <v>2</v>
      </c>
      <c r="M24" s="283" t="s">
        <v>50</v>
      </c>
      <c r="N24" s="235">
        <v>47</v>
      </c>
      <c r="O24" s="233">
        <v>9</v>
      </c>
      <c r="P24" s="234"/>
      <c r="Q24" s="281"/>
      <c r="R24" s="282">
        <f t="shared" si="4"/>
        <v>56</v>
      </c>
      <c r="S24" s="236">
        <f t="shared" si="5"/>
        <v>1.6655741293508662E-05</v>
      </c>
      <c r="T24" s="239">
        <v>18</v>
      </c>
      <c r="U24" s="233">
        <v>0</v>
      </c>
      <c r="V24" s="234">
        <v>8</v>
      </c>
      <c r="W24" s="281"/>
      <c r="X24" s="282">
        <f t="shared" si="6"/>
        <v>26</v>
      </c>
      <c r="Y24" s="232">
        <f t="shared" si="7"/>
        <v>1.1538461538461537</v>
      </c>
    </row>
    <row r="25" spans="1:25" s="271" customFormat="1" ht="19.5" customHeight="1">
      <c r="A25" s="280" t="s">
        <v>59</v>
      </c>
      <c r="B25" s="277">
        <f>SUM(B26:B32)</f>
        <v>51430</v>
      </c>
      <c r="C25" s="276">
        <f>SUM(C26:C32)</f>
        <v>42946</v>
      </c>
      <c r="D25" s="275">
        <f>SUM(D26:D32)</f>
        <v>8</v>
      </c>
      <c r="E25" s="274">
        <f>SUM(E26:E32)</f>
        <v>0</v>
      </c>
      <c r="F25" s="273">
        <f t="shared" si="0"/>
        <v>94384</v>
      </c>
      <c r="G25" s="278">
        <f t="shared" si="1"/>
        <v>0.12030535207389836</v>
      </c>
      <c r="H25" s="277">
        <f>SUM(H26:H32)</f>
        <v>46801</v>
      </c>
      <c r="I25" s="276">
        <f>SUM(I26:I32)</f>
        <v>39649</v>
      </c>
      <c r="J25" s="275">
        <f>SUM(J26:J32)</f>
        <v>0</v>
      </c>
      <c r="K25" s="274">
        <f>SUM(K26:K32)</f>
        <v>0</v>
      </c>
      <c r="L25" s="273">
        <f t="shared" si="2"/>
        <v>86450</v>
      </c>
      <c r="M25" s="279">
        <f t="shared" si="3"/>
        <v>0.09177559282822445</v>
      </c>
      <c r="N25" s="277">
        <f>SUM(N26:N32)</f>
        <v>212426</v>
      </c>
      <c r="O25" s="276">
        <f>SUM(O26:O32)</f>
        <v>173968</v>
      </c>
      <c r="P25" s="275">
        <f>SUM(P26:P32)</f>
        <v>50</v>
      </c>
      <c r="Q25" s="274">
        <f>SUM(Q26:Q32)</f>
        <v>0</v>
      </c>
      <c r="R25" s="273">
        <f t="shared" si="4"/>
        <v>386444</v>
      </c>
      <c r="S25" s="278">
        <f t="shared" si="5"/>
        <v>0.11493770157908324</v>
      </c>
      <c r="T25" s="277">
        <f>SUM(T26:T32)</f>
        <v>184929</v>
      </c>
      <c r="U25" s="276">
        <f>SUM(U26:U32)</f>
        <v>157065</v>
      </c>
      <c r="V25" s="275">
        <f>SUM(V26:V32)</f>
        <v>95</v>
      </c>
      <c r="W25" s="274">
        <f>SUM(W26:W32)</f>
        <v>3</v>
      </c>
      <c r="X25" s="273">
        <f t="shared" si="6"/>
        <v>342092</v>
      </c>
      <c r="Y25" s="272">
        <f t="shared" si="7"/>
        <v>0.12964933409726043</v>
      </c>
    </row>
    <row r="26" spans="1:25" ht="19.5" customHeight="1">
      <c r="A26" s="238" t="s">
        <v>353</v>
      </c>
      <c r="B26" s="235">
        <v>30380</v>
      </c>
      <c r="C26" s="233">
        <v>24592</v>
      </c>
      <c r="D26" s="234">
        <v>8</v>
      </c>
      <c r="E26" s="281">
        <v>0</v>
      </c>
      <c r="F26" s="282">
        <f t="shared" si="0"/>
        <v>54980</v>
      </c>
      <c r="G26" s="236">
        <f t="shared" si="1"/>
        <v>0.07007955010407413</v>
      </c>
      <c r="H26" s="235">
        <v>30856</v>
      </c>
      <c r="I26" s="233">
        <v>26739</v>
      </c>
      <c r="J26" s="234"/>
      <c r="K26" s="281">
        <v>0</v>
      </c>
      <c r="L26" s="282">
        <f t="shared" si="2"/>
        <v>57595</v>
      </c>
      <c r="M26" s="283">
        <f t="shared" si="3"/>
        <v>-0.045403246809618936</v>
      </c>
      <c r="N26" s="235">
        <v>129527</v>
      </c>
      <c r="O26" s="233">
        <v>106900</v>
      </c>
      <c r="P26" s="234">
        <v>43</v>
      </c>
      <c r="Q26" s="281">
        <v>0</v>
      </c>
      <c r="R26" s="282">
        <f t="shared" si="4"/>
        <v>236470</v>
      </c>
      <c r="S26" s="236">
        <f t="shared" si="5"/>
        <v>0.07033184185135703</v>
      </c>
      <c r="T26" s="235">
        <v>121065</v>
      </c>
      <c r="U26" s="233">
        <v>105605</v>
      </c>
      <c r="V26" s="234">
        <v>91</v>
      </c>
      <c r="W26" s="281">
        <v>0</v>
      </c>
      <c r="X26" s="268">
        <f t="shared" si="6"/>
        <v>226761</v>
      </c>
      <c r="Y26" s="232">
        <f t="shared" si="7"/>
        <v>0.042816004515767725</v>
      </c>
    </row>
    <row r="27" spans="1:25" ht="19.5" customHeight="1">
      <c r="A27" s="238" t="s">
        <v>354</v>
      </c>
      <c r="B27" s="235">
        <v>7917</v>
      </c>
      <c r="C27" s="233">
        <v>6147</v>
      </c>
      <c r="D27" s="234">
        <v>0</v>
      </c>
      <c r="E27" s="281">
        <v>0</v>
      </c>
      <c r="F27" s="282">
        <f t="shared" si="0"/>
        <v>14064</v>
      </c>
      <c r="G27" s="236">
        <f t="shared" si="1"/>
        <v>0.01792649677453071</v>
      </c>
      <c r="H27" s="235">
        <v>8238</v>
      </c>
      <c r="I27" s="233">
        <v>6875</v>
      </c>
      <c r="J27" s="234"/>
      <c r="K27" s="281"/>
      <c r="L27" s="282">
        <f t="shared" si="2"/>
        <v>15113</v>
      </c>
      <c r="M27" s="283">
        <f t="shared" si="3"/>
        <v>-0.06941044134189112</v>
      </c>
      <c r="N27" s="235">
        <v>30396</v>
      </c>
      <c r="O27" s="233">
        <v>25637</v>
      </c>
      <c r="P27" s="234"/>
      <c r="Q27" s="281"/>
      <c r="R27" s="282">
        <f t="shared" si="4"/>
        <v>56033</v>
      </c>
      <c r="S27" s="236">
        <f t="shared" si="5"/>
        <v>0.016665556283913766</v>
      </c>
      <c r="T27" s="235">
        <v>30241</v>
      </c>
      <c r="U27" s="233">
        <v>26068</v>
      </c>
      <c r="V27" s="234"/>
      <c r="W27" s="281"/>
      <c r="X27" s="268">
        <f t="shared" si="6"/>
        <v>56309</v>
      </c>
      <c r="Y27" s="232">
        <f t="shared" si="7"/>
        <v>-0.004901525511019522</v>
      </c>
    </row>
    <row r="28" spans="1:25" ht="19.5" customHeight="1">
      <c r="A28" s="238" t="s">
        <v>355</v>
      </c>
      <c r="B28" s="235">
        <v>6278</v>
      </c>
      <c r="C28" s="233">
        <v>5699</v>
      </c>
      <c r="D28" s="234">
        <v>0</v>
      </c>
      <c r="E28" s="281">
        <v>0</v>
      </c>
      <c r="F28" s="282">
        <f>SUM(B28:E28)</f>
        <v>11977</v>
      </c>
      <c r="G28" s="236">
        <f>F28/$F$9</f>
        <v>0.015266329057775477</v>
      </c>
      <c r="H28" s="235">
        <v>6735</v>
      </c>
      <c r="I28" s="233">
        <v>6035</v>
      </c>
      <c r="J28" s="234"/>
      <c r="K28" s="281"/>
      <c r="L28" s="282">
        <f>SUM(H28:K28)</f>
        <v>12770</v>
      </c>
      <c r="M28" s="283">
        <f>IF(ISERROR(F28/L28-1),"         /0",(F28/L28-1))</f>
        <v>-0.06209866875489434</v>
      </c>
      <c r="N28" s="235">
        <v>26802</v>
      </c>
      <c r="O28" s="233">
        <v>23501</v>
      </c>
      <c r="P28" s="234"/>
      <c r="Q28" s="281"/>
      <c r="R28" s="282">
        <f>SUM(N28:Q28)</f>
        <v>50303</v>
      </c>
      <c r="S28" s="236">
        <f>R28/$R$9</f>
        <v>0.014961317040845827</v>
      </c>
      <c r="T28" s="235">
        <v>27323</v>
      </c>
      <c r="U28" s="233">
        <v>25392</v>
      </c>
      <c r="V28" s="234"/>
      <c r="W28" s="281"/>
      <c r="X28" s="268">
        <f>SUM(T28:W28)</f>
        <v>52715</v>
      </c>
      <c r="Y28" s="232">
        <f>IF(ISERROR(R28/X28-1),"         /0",IF(R28/X28&gt;5,"  *  ",(R28/X28-1)))</f>
        <v>-0.04575547756805465</v>
      </c>
    </row>
    <row r="29" spans="1:25" ht="19.5" customHeight="1">
      <c r="A29" s="238" t="s">
        <v>356</v>
      </c>
      <c r="B29" s="235">
        <v>2906</v>
      </c>
      <c r="C29" s="233">
        <v>3567</v>
      </c>
      <c r="D29" s="234">
        <v>0</v>
      </c>
      <c r="E29" s="281">
        <v>0</v>
      </c>
      <c r="F29" s="282">
        <f>SUM(B29:E29)</f>
        <v>6473</v>
      </c>
      <c r="G29" s="236">
        <f>F29/$F$9</f>
        <v>0.008250726224512037</v>
      </c>
      <c r="H29" s="235">
        <v>134</v>
      </c>
      <c r="I29" s="233">
        <v>0</v>
      </c>
      <c r="J29" s="234"/>
      <c r="K29" s="281"/>
      <c r="L29" s="282">
        <f>SUM(H29:K29)</f>
        <v>134</v>
      </c>
      <c r="M29" s="283" t="s">
        <v>50</v>
      </c>
      <c r="N29" s="235">
        <v>3941</v>
      </c>
      <c r="O29" s="233">
        <v>3665</v>
      </c>
      <c r="P29" s="234"/>
      <c r="Q29" s="281"/>
      <c r="R29" s="282">
        <f>SUM(N29:Q29)</f>
        <v>7606</v>
      </c>
      <c r="S29" s="236">
        <f>R29/$R$9</f>
        <v>0.00226220657640048</v>
      </c>
      <c r="T29" s="235">
        <v>1230</v>
      </c>
      <c r="U29" s="233">
        <v>0</v>
      </c>
      <c r="V29" s="234"/>
      <c r="W29" s="281"/>
      <c r="X29" s="268">
        <f>SUM(T29:W29)</f>
        <v>1230</v>
      </c>
      <c r="Y29" s="232" t="str">
        <f>IF(ISERROR(R29/X29-1),"         /0",IF(R29/X29&gt;5,"  *  ",(R29/X29-1)))</f>
        <v>  *  </v>
      </c>
    </row>
    <row r="30" spans="1:25" ht="19.5" customHeight="1">
      <c r="A30" s="238" t="s">
        <v>357</v>
      </c>
      <c r="B30" s="235">
        <v>3036</v>
      </c>
      <c r="C30" s="233">
        <v>2416</v>
      </c>
      <c r="D30" s="234">
        <v>0</v>
      </c>
      <c r="E30" s="281">
        <v>0</v>
      </c>
      <c r="F30" s="217">
        <f>SUM(B30:E30)</f>
        <v>5452</v>
      </c>
      <c r="G30" s="236">
        <f>F30/$F$9</f>
        <v>0.006949321701844527</v>
      </c>
      <c r="H30" s="235">
        <v>603</v>
      </c>
      <c r="I30" s="233"/>
      <c r="J30" s="234"/>
      <c r="K30" s="281"/>
      <c r="L30" s="282">
        <f>SUM(H30:K30)</f>
        <v>603</v>
      </c>
      <c r="M30" s="283" t="s">
        <v>50</v>
      </c>
      <c r="N30" s="235">
        <v>15689</v>
      </c>
      <c r="O30" s="233">
        <v>11214</v>
      </c>
      <c r="P30" s="234">
        <v>7</v>
      </c>
      <c r="Q30" s="281"/>
      <c r="R30" s="282">
        <f>SUM(N30:Q30)</f>
        <v>26910</v>
      </c>
      <c r="S30" s="236">
        <f>R30/$R$9</f>
        <v>0.008003678539434253</v>
      </c>
      <c r="T30" s="235">
        <v>3829</v>
      </c>
      <c r="U30" s="233">
        <v>0</v>
      </c>
      <c r="V30" s="234"/>
      <c r="W30" s="281"/>
      <c r="X30" s="268">
        <f>SUM(T30:W30)</f>
        <v>3829</v>
      </c>
      <c r="Y30" s="232" t="str">
        <f>IF(ISERROR(R30/X30-1),"         /0",IF(R30/X30&gt;5,"  *  ",(R30/X30-1)))</f>
        <v>  *  </v>
      </c>
    </row>
    <row r="31" spans="1:25" ht="19.5" customHeight="1">
      <c r="A31" s="238" t="s">
        <v>358</v>
      </c>
      <c r="B31" s="235">
        <v>442</v>
      </c>
      <c r="C31" s="233">
        <v>456</v>
      </c>
      <c r="D31" s="234">
        <v>0</v>
      </c>
      <c r="E31" s="281">
        <v>0</v>
      </c>
      <c r="F31" s="282">
        <f>SUM(B31:E31)</f>
        <v>898</v>
      </c>
      <c r="G31" s="236">
        <f>F31/$F$9</f>
        <v>0.0011446241541189263</v>
      </c>
      <c r="H31" s="235">
        <v>2</v>
      </c>
      <c r="I31" s="233"/>
      <c r="J31" s="234"/>
      <c r="K31" s="281"/>
      <c r="L31" s="282">
        <f>SUM(H31:K31)</f>
        <v>2</v>
      </c>
      <c r="M31" s="283" t="s">
        <v>50</v>
      </c>
      <c r="N31" s="235">
        <v>1971</v>
      </c>
      <c r="O31" s="233">
        <v>1976</v>
      </c>
      <c r="P31" s="234"/>
      <c r="Q31" s="281"/>
      <c r="R31" s="282">
        <f>SUM(N31:Q31)</f>
        <v>3947</v>
      </c>
      <c r="S31" s="236">
        <f>R31/$R$9</f>
        <v>0.001173932337240691</v>
      </c>
      <c r="T31" s="235">
        <v>21</v>
      </c>
      <c r="U31" s="233"/>
      <c r="V31" s="234">
        <v>4</v>
      </c>
      <c r="W31" s="281">
        <v>3</v>
      </c>
      <c r="X31" s="268">
        <f>SUM(T31:W31)</f>
        <v>28</v>
      </c>
      <c r="Y31" s="232" t="str">
        <f>IF(ISERROR(R31/X31-1),"         /0",IF(R31/X31&gt;5,"  *  ",(R31/X31-1)))</f>
        <v>  *  </v>
      </c>
    </row>
    <row r="32" spans="1:25" ht="19.5" customHeight="1" thickBot="1">
      <c r="A32" s="238" t="s">
        <v>56</v>
      </c>
      <c r="B32" s="235">
        <v>471</v>
      </c>
      <c r="C32" s="233">
        <v>69</v>
      </c>
      <c r="D32" s="234">
        <v>0</v>
      </c>
      <c r="E32" s="281">
        <v>0</v>
      </c>
      <c r="F32" s="282">
        <f t="shared" si="0"/>
        <v>540</v>
      </c>
      <c r="G32" s="236">
        <f t="shared" si="1"/>
        <v>0.0006883040570425614</v>
      </c>
      <c r="H32" s="235">
        <v>233</v>
      </c>
      <c r="I32" s="233">
        <v>0</v>
      </c>
      <c r="J32" s="234"/>
      <c r="K32" s="281"/>
      <c r="L32" s="282">
        <f t="shared" si="2"/>
        <v>233</v>
      </c>
      <c r="M32" s="283">
        <f t="shared" si="3"/>
        <v>1.3175965665236054</v>
      </c>
      <c r="N32" s="235">
        <v>4100</v>
      </c>
      <c r="O32" s="233">
        <v>1075</v>
      </c>
      <c r="P32" s="234">
        <v>0</v>
      </c>
      <c r="Q32" s="281">
        <v>0</v>
      </c>
      <c r="R32" s="282">
        <f t="shared" si="4"/>
        <v>5175</v>
      </c>
      <c r="S32" s="236">
        <f t="shared" si="5"/>
        <v>0.0015391689498912024</v>
      </c>
      <c r="T32" s="235">
        <v>1220</v>
      </c>
      <c r="U32" s="233">
        <v>0</v>
      </c>
      <c r="V32" s="234">
        <v>0</v>
      </c>
      <c r="W32" s="281">
        <v>0</v>
      </c>
      <c r="X32" s="268">
        <f t="shared" si="6"/>
        <v>1220</v>
      </c>
      <c r="Y32" s="232">
        <f t="shared" si="7"/>
        <v>3.2418032786885247</v>
      </c>
    </row>
    <row r="33" spans="1:25" s="271" customFormat="1" ht="19.5" customHeight="1">
      <c r="A33" s="280" t="s">
        <v>58</v>
      </c>
      <c r="B33" s="277">
        <f>SUM(B34:B42)</f>
        <v>107089</v>
      </c>
      <c r="C33" s="276">
        <f>SUM(C34:C42)</f>
        <v>111143</v>
      </c>
      <c r="D33" s="275">
        <f>SUM(D34:D42)</f>
        <v>153</v>
      </c>
      <c r="E33" s="274">
        <f>SUM(E34:E42)</f>
        <v>268</v>
      </c>
      <c r="F33" s="273">
        <f t="shared" si="0"/>
        <v>218653</v>
      </c>
      <c r="G33" s="278">
        <f t="shared" si="1"/>
        <v>0.27870323515653184</v>
      </c>
      <c r="H33" s="277">
        <f>SUM(H34:H42)</f>
        <v>99749</v>
      </c>
      <c r="I33" s="276">
        <f>SUM(I34:I42)</f>
        <v>92477</v>
      </c>
      <c r="J33" s="275">
        <f>SUM(J34:J42)</f>
        <v>4115</v>
      </c>
      <c r="K33" s="274">
        <f>SUM(K34:K42)</f>
        <v>4052</v>
      </c>
      <c r="L33" s="273">
        <f t="shared" si="2"/>
        <v>200393</v>
      </c>
      <c r="M33" s="279">
        <f t="shared" si="3"/>
        <v>0.09112094733847997</v>
      </c>
      <c r="N33" s="277">
        <f>SUM(N34:N42)</f>
        <v>475465</v>
      </c>
      <c r="O33" s="276">
        <f>SUM(O34:O42)</f>
        <v>456462</v>
      </c>
      <c r="P33" s="275">
        <f>SUM(P34:P42)</f>
        <v>12775</v>
      </c>
      <c r="Q33" s="274">
        <f>SUM(Q34:Q42)</f>
        <v>13577</v>
      </c>
      <c r="R33" s="273">
        <f t="shared" si="4"/>
        <v>958279</v>
      </c>
      <c r="S33" s="278">
        <f t="shared" si="5"/>
        <v>0.2850151269821819</v>
      </c>
      <c r="T33" s="277">
        <f>SUM(T34:T42)</f>
        <v>396744</v>
      </c>
      <c r="U33" s="276">
        <f>SUM(U34:U42)</f>
        <v>370496</v>
      </c>
      <c r="V33" s="275">
        <f>SUM(V34:V42)</f>
        <v>14809</v>
      </c>
      <c r="W33" s="274">
        <f>SUM(W34:W42)</f>
        <v>14346</v>
      </c>
      <c r="X33" s="273">
        <f t="shared" si="6"/>
        <v>796395</v>
      </c>
      <c r="Y33" s="272">
        <f t="shared" si="7"/>
        <v>0.203270989898229</v>
      </c>
    </row>
    <row r="34" spans="1:25" s="208" customFormat="1" ht="19.5" customHeight="1">
      <c r="A34" s="223" t="s">
        <v>359</v>
      </c>
      <c r="B34" s="221">
        <v>60139</v>
      </c>
      <c r="C34" s="218">
        <v>61037</v>
      </c>
      <c r="D34" s="217">
        <v>16</v>
      </c>
      <c r="E34" s="269">
        <v>12</v>
      </c>
      <c r="F34" s="268">
        <f t="shared" si="0"/>
        <v>121204</v>
      </c>
      <c r="G34" s="220">
        <f t="shared" si="1"/>
        <v>0.1544911202403456</v>
      </c>
      <c r="H34" s="221">
        <v>60653</v>
      </c>
      <c r="I34" s="218">
        <v>55106</v>
      </c>
      <c r="J34" s="217">
        <v>2859</v>
      </c>
      <c r="K34" s="269">
        <v>2722</v>
      </c>
      <c r="L34" s="268">
        <f t="shared" si="2"/>
        <v>121340</v>
      </c>
      <c r="M34" s="270">
        <f t="shared" si="3"/>
        <v>-0.0011208175374979312</v>
      </c>
      <c r="N34" s="221">
        <v>288582</v>
      </c>
      <c r="O34" s="218">
        <v>263542</v>
      </c>
      <c r="P34" s="217">
        <v>9424</v>
      </c>
      <c r="Q34" s="269">
        <v>9667</v>
      </c>
      <c r="R34" s="268">
        <f t="shared" si="4"/>
        <v>571215</v>
      </c>
      <c r="S34" s="220">
        <f t="shared" si="5"/>
        <v>0.1698930225530634</v>
      </c>
      <c r="T34" s="219">
        <v>245335</v>
      </c>
      <c r="U34" s="218">
        <v>221681</v>
      </c>
      <c r="V34" s="217">
        <v>10357</v>
      </c>
      <c r="W34" s="269">
        <v>10160</v>
      </c>
      <c r="X34" s="268">
        <f t="shared" si="6"/>
        <v>487533</v>
      </c>
      <c r="Y34" s="216">
        <f t="shared" si="7"/>
        <v>0.1716437656527865</v>
      </c>
    </row>
    <row r="35" spans="1:25" s="208" customFormat="1" ht="19.5" customHeight="1">
      <c r="A35" s="223" t="s">
        <v>360</v>
      </c>
      <c r="B35" s="221">
        <v>31524</v>
      </c>
      <c r="C35" s="218">
        <v>33118</v>
      </c>
      <c r="D35" s="217">
        <v>6</v>
      </c>
      <c r="E35" s="269">
        <v>0</v>
      </c>
      <c r="F35" s="268">
        <f t="shared" si="0"/>
        <v>64648</v>
      </c>
      <c r="G35" s="220">
        <f t="shared" si="1"/>
        <v>0.08240274199942131</v>
      </c>
      <c r="H35" s="221">
        <v>24228</v>
      </c>
      <c r="I35" s="218">
        <v>23136</v>
      </c>
      <c r="J35" s="217">
        <v>724</v>
      </c>
      <c r="K35" s="269">
        <v>912</v>
      </c>
      <c r="L35" s="268">
        <f t="shared" si="2"/>
        <v>49000</v>
      </c>
      <c r="M35" s="270">
        <f t="shared" si="3"/>
        <v>0.3193469387755101</v>
      </c>
      <c r="N35" s="221">
        <v>125924</v>
      </c>
      <c r="O35" s="218">
        <v>129842</v>
      </c>
      <c r="P35" s="217">
        <v>2777</v>
      </c>
      <c r="Q35" s="269">
        <v>3348</v>
      </c>
      <c r="R35" s="268">
        <f t="shared" si="4"/>
        <v>261891</v>
      </c>
      <c r="S35" s="220">
        <f t="shared" si="5"/>
        <v>0.07789265612675494</v>
      </c>
      <c r="T35" s="219">
        <v>95094</v>
      </c>
      <c r="U35" s="218">
        <v>93159</v>
      </c>
      <c r="V35" s="217">
        <v>2038</v>
      </c>
      <c r="W35" s="269">
        <v>1924</v>
      </c>
      <c r="X35" s="268">
        <f t="shared" si="6"/>
        <v>192215</v>
      </c>
      <c r="Y35" s="216">
        <f t="shared" si="7"/>
        <v>0.36248992014150816</v>
      </c>
    </row>
    <row r="36" spans="1:25" s="208" customFormat="1" ht="19.5" customHeight="1">
      <c r="A36" s="223" t="s">
        <v>361</v>
      </c>
      <c r="B36" s="221">
        <v>5660</v>
      </c>
      <c r="C36" s="218">
        <v>6273</v>
      </c>
      <c r="D36" s="217">
        <v>116</v>
      </c>
      <c r="E36" s="269">
        <v>231</v>
      </c>
      <c r="F36" s="268">
        <f t="shared" si="0"/>
        <v>12280</v>
      </c>
      <c r="G36" s="220">
        <f t="shared" si="1"/>
        <v>0.015652544112004917</v>
      </c>
      <c r="H36" s="221">
        <v>4509</v>
      </c>
      <c r="I36" s="218">
        <v>4669</v>
      </c>
      <c r="J36" s="217">
        <v>394</v>
      </c>
      <c r="K36" s="269">
        <v>394</v>
      </c>
      <c r="L36" s="268">
        <f t="shared" si="2"/>
        <v>9966</v>
      </c>
      <c r="M36" s="270">
        <f t="shared" si="3"/>
        <v>0.23218944410997389</v>
      </c>
      <c r="N36" s="221">
        <v>20448</v>
      </c>
      <c r="O36" s="218">
        <v>21645</v>
      </c>
      <c r="P36" s="217">
        <v>481</v>
      </c>
      <c r="Q36" s="269">
        <v>350</v>
      </c>
      <c r="R36" s="268">
        <f t="shared" si="4"/>
        <v>42924</v>
      </c>
      <c r="S36" s="220">
        <f t="shared" si="5"/>
        <v>0.01276662570147439</v>
      </c>
      <c r="T36" s="219">
        <v>19878</v>
      </c>
      <c r="U36" s="218">
        <v>19939</v>
      </c>
      <c r="V36" s="217">
        <v>1923</v>
      </c>
      <c r="W36" s="269">
        <v>1828</v>
      </c>
      <c r="X36" s="268">
        <f t="shared" si="6"/>
        <v>43568</v>
      </c>
      <c r="Y36" s="216">
        <f t="shared" si="7"/>
        <v>-0.014781491002570646</v>
      </c>
    </row>
    <row r="37" spans="1:25" s="208" customFormat="1" ht="19.5" customHeight="1">
      <c r="A37" s="223" t="s">
        <v>362</v>
      </c>
      <c r="B37" s="221">
        <v>3169</v>
      </c>
      <c r="C37" s="218">
        <v>4692</v>
      </c>
      <c r="D37" s="217">
        <v>0</v>
      </c>
      <c r="E37" s="269">
        <v>12</v>
      </c>
      <c r="F37" s="268">
        <f>SUM(B37:E37)</f>
        <v>7873</v>
      </c>
      <c r="G37" s="220">
        <f>F37/$F$9</f>
        <v>0.010035218224252011</v>
      </c>
      <c r="H37" s="221">
        <v>4520</v>
      </c>
      <c r="I37" s="218">
        <v>4651</v>
      </c>
      <c r="J37" s="217">
        <v>109</v>
      </c>
      <c r="K37" s="269"/>
      <c r="L37" s="268">
        <f>SUM(H37:K37)</f>
        <v>9280</v>
      </c>
      <c r="M37" s="270">
        <f>IF(ISERROR(F37/L37-1),"         /0",(F37/L37-1))</f>
        <v>-0.15161637931034477</v>
      </c>
      <c r="N37" s="221">
        <v>15163</v>
      </c>
      <c r="O37" s="218">
        <v>19175</v>
      </c>
      <c r="P37" s="217">
        <v>13</v>
      </c>
      <c r="Q37" s="269">
        <v>28</v>
      </c>
      <c r="R37" s="268">
        <f>SUM(N37:Q37)</f>
        <v>34379</v>
      </c>
      <c r="S37" s="220">
        <f>R37/$R$9</f>
        <v>0.01022513803445597</v>
      </c>
      <c r="T37" s="219">
        <v>13140</v>
      </c>
      <c r="U37" s="218">
        <v>16203</v>
      </c>
      <c r="V37" s="217">
        <v>235</v>
      </c>
      <c r="W37" s="269">
        <v>196</v>
      </c>
      <c r="X37" s="268">
        <f>SUM(T37:W37)</f>
        <v>29774</v>
      </c>
      <c r="Y37" s="216">
        <f>IF(ISERROR(R37/X37-1),"         /0",IF(R37/X37&gt;5,"  *  ",(R37/X37-1)))</f>
        <v>0.15466514408544363</v>
      </c>
    </row>
    <row r="38" spans="1:25" s="208" customFormat="1" ht="19.5" customHeight="1">
      <c r="A38" s="223" t="s">
        <v>363</v>
      </c>
      <c r="B38" s="221">
        <v>2410</v>
      </c>
      <c r="C38" s="218">
        <v>2208</v>
      </c>
      <c r="D38" s="217">
        <v>6</v>
      </c>
      <c r="E38" s="269">
        <v>6</v>
      </c>
      <c r="F38" s="268">
        <f>SUM(B38:E38)</f>
        <v>4630</v>
      </c>
      <c r="G38" s="220">
        <f>F38/$F$9</f>
        <v>0.005901569970568629</v>
      </c>
      <c r="H38" s="221">
        <v>1924</v>
      </c>
      <c r="I38" s="218">
        <v>1855</v>
      </c>
      <c r="J38" s="217">
        <v>5</v>
      </c>
      <c r="K38" s="269">
        <v>5</v>
      </c>
      <c r="L38" s="268">
        <f>SUM(H38:K38)</f>
        <v>3789</v>
      </c>
      <c r="M38" s="270">
        <f>IF(ISERROR(F38/L38-1),"         /0",(F38/L38-1))</f>
        <v>0.2219583003430985</v>
      </c>
      <c r="N38" s="221">
        <v>8173</v>
      </c>
      <c r="O38" s="218">
        <v>7917</v>
      </c>
      <c r="P38" s="217">
        <v>13</v>
      </c>
      <c r="Q38" s="269">
        <v>13</v>
      </c>
      <c r="R38" s="268">
        <f>SUM(N38:Q38)</f>
        <v>16116</v>
      </c>
      <c r="S38" s="220">
        <f>R38/$R$9</f>
        <v>0.004793284405110457</v>
      </c>
      <c r="T38" s="219">
        <v>7818</v>
      </c>
      <c r="U38" s="218">
        <v>7708</v>
      </c>
      <c r="V38" s="217">
        <v>189</v>
      </c>
      <c r="W38" s="269">
        <v>158</v>
      </c>
      <c r="X38" s="268">
        <f>SUM(T38:W38)</f>
        <v>15873</v>
      </c>
      <c r="Y38" s="216">
        <f>IF(ISERROR(R38/X38-1),"         /0",IF(R38/X38&gt;5,"  *  ",(R38/X38-1)))</f>
        <v>0.015309015309015406</v>
      </c>
    </row>
    <row r="39" spans="1:25" s="208" customFormat="1" ht="19.5" customHeight="1">
      <c r="A39" s="223" t="s">
        <v>364</v>
      </c>
      <c r="B39" s="221">
        <v>2211</v>
      </c>
      <c r="C39" s="218">
        <v>2144</v>
      </c>
      <c r="D39" s="217">
        <v>0</v>
      </c>
      <c r="E39" s="269">
        <v>0</v>
      </c>
      <c r="F39" s="268">
        <f>SUM(B39:E39)</f>
        <v>4355</v>
      </c>
      <c r="G39" s="220">
        <f>F39/$F$9</f>
        <v>0.005551044756333991</v>
      </c>
      <c r="H39" s="221">
        <v>1895</v>
      </c>
      <c r="I39" s="218">
        <v>1756</v>
      </c>
      <c r="J39" s="217"/>
      <c r="K39" s="269"/>
      <c r="L39" s="268">
        <f>SUM(H39:K39)</f>
        <v>3651</v>
      </c>
      <c r="M39" s="270">
        <f>IF(ISERROR(F39/L39-1),"         /0",(F39/L39-1))</f>
        <v>0.19282388386743365</v>
      </c>
      <c r="N39" s="221">
        <v>9456</v>
      </c>
      <c r="O39" s="218">
        <v>8618</v>
      </c>
      <c r="P39" s="217"/>
      <c r="Q39" s="269">
        <v>127</v>
      </c>
      <c r="R39" s="268">
        <f>SUM(N39:Q39)</f>
        <v>18201</v>
      </c>
      <c r="S39" s="220">
        <f>R39/$R$9</f>
        <v>0.005413413344341985</v>
      </c>
      <c r="T39" s="219">
        <v>7644</v>
      </c>
      <c r="U39" s="218">
        <v>6936</v>
      </c>
      <c r="V39" s="217"/>
      <c r="W39" s="269">
        <v>8</v>
      </c>
      <c r="X39" s="268">
        <f>SUM(T39:W39)</f>
        <v>14588</v>
      </c>
      <c r="Y39" s="216">
        <f>IF(ISERROR(R39/X39-1),"         /0",IF(R39/X39&gt;5,"  *  ",(R39/X39-1)))</f>
        <v>0.24766931724705232</v>
      </c>
    </row>
    <row r="40" spans="1:25" s="208" customFormat="1" ht="19.5" customHeight="1">
      <c r="A40" s="223" t="s">
        <v>365</v>
      </c>
      <c r="B40" s="221">
        <v>1021</v>
      </c>
      <c r="C40" s="218">
        <v>1225</v>
      </c>
      <c r="D40" s="217">
        <v>0</v>
      </c>
      <c r="E40" s="269">
        <v>0</v>
      </c>
      <c r="F40" s="268">
        <f t="shared" si="0"/>
        <v>2246</v>
      </c>
      <c r="G40" s="220">
        <f t="shared" si="1"/>
        <v>0.0028628350224399867</v>
      </c>
      <c r="H40" s="221">
        <v>1495</v>
      </c>
      <c r="I40" s="218">
        <v>924</v>
      </c>
      <c r="J40" s="217">
        <v>24</v>
      </c>
      <c r="K40" s="269">
        <v>19</v>
      </c>
      <c r="L40" s="268">
        <f t="shared" si="2"/>
        <v>2462</v>
      </c>
      <c r="M40" s="270">
        <f t="shared" si="3"/>
        <v>-0.08773354995938265</v>
      </c>
      <c r="N40" s="221">
        <v>4542</v>
      </c>
      <c r="O40" s="218">
        <v>4146</v>
      </c>
      <c r="P40" s="217">
        <v>37</v>
      </c>
      <c r="Q40" s="269">
        <v>19</v>
      </c>
      <c r="R40" s="268">
        <f t="shared" si="4"/>
        <v>8744</v>
      </c>
      <c r="S40" s="220">
        <f t="shared" si="5"/>
        <v>0.00260067503340071</v>
      </c>
      <c r="T40" s="219">
        <v>5836</v>
      </c>
      <c r="U40" s="218">
        <v>3412</v>
      </c>
      <c r="V40" s="217">
        <v>66</v>
      </c>
      <c r="W40" s="269">
        <v>71</v>
      </c>
      <c r="X40" s="268">
        <f t="shared" si="6"/>
        <v>9385</v>
      </c>
      <c r="Y40" s="216">
        <f t="shared" si="7"/>
        <v>-0.06830047948854556</v>
      </c>
    </row>
    <row r="41" spans="1:25" s="208" customFormat="1" ht="19.5" customHeight="1">
      <c r="A41" s="223" t="s">
        <v>366</v>
      </c>
      <c r="B41" s="221">
        <v>776</v>
      </c>
      <c r="C41" s="218">
        <v>286</v>
      </c>
      <c r="D41" s="217">
        <v>0</v>
      </c>
      <c r="E41" s="269">
        <v>0</v>
      </c>
      <c r="F41" s="268">
        <f t="shared" si="0"/>
        <v>1062</v>
      </c>
      <c r="G41" s="220">
        <f t="shared" si="1"/>
        <v>0.0013536646455170375</v>
      </c>
      <c r="H41" s="221">
        <v>334</v>
      </c>
      <c r="I41" s="218">
        <v>239</v>
      </c>
      <c r="J41" s="217"/>
      <c r="K41" s="269"/>
      <c r="L41" s="268">
        <f t="shared" si="2"/>
        <v>573</v>
      </c>
      <c r="M41" s="270">
        <f t="shared" si="3"/>
        <v>0.8534031413612566</v>
      </c>
      <c r="N41" s="221">
        <v>2416</v>
      </c>
      <c r="O41" s="218">
        <v>1025</v>
      </c>
      <c r="P41" s="217"/>
      <c r="Q41" s="269">
        <v>0</v>
      </c>
      <c r="R41" s="268">
        <f t="shared" si="4"/>
        <v>3441</v>
      </c>
      <c r="S41" s="220">
        <f t="shared" si="5"/>
        <v>0.0010234358176957733</v>
      </c>
      <c r="T41" s="219">
        <v>1338</v>
      </c>
      <c r="U41" s="218">
        <v>983</v>
      </c>
      <c r="V41" s="217"/>
      <c r="W41" s="269"/>
      <c r="X41" s="268">
        <f t="shared" si="6"/>
        <v>2321</v>
      </c>
      <c r="Y41" s="216">
        <f t="shared" si="7"/>
        <v>0.4825506247307194</v>
      </c>
    </row>
    <row r="42" spans="1:25" s="208" customFormat="1" ht="19.5" customHeight="1" thickBot="1">
      <c r="A42" s="238" t="s">
        <v>56</v>
      </c>
      <c r="B42" s="235">
        <v>179</v>
      </c>
      <c r="C42" s="233">
        <v>160</v>
      </c>
      <c r="D42" s="234">
        <v>9</v>
      </c>
      <c r="E42" s="281">
        <v>7</v>
      </c>
      <c r="F42" s="282">
        <f>SUM(B42:E42)</f>
        <v>355</v>
      </c>
      <c r="G42" s="236">
        <f>F42/$F$9</f>
        <v>0.0004524961856483506</v>
      </c>
      <c r="H42" s="235">
        <v>191</v>
      </c>
      <c r="I42" s="233">
        <v>141</v>
      </c>
      <c r="J42" s="234"/>
      <c r="K42" s="281">
        <v>0</v>
      </c>
      <c r="L42" s="282">
        <f>SUM(H42:K42)</f>
        <v>332</v>
      </c>
      <c r="M42" s="283">
        <f>IF(ISERROR(F42/L42-1),"         /0",(F42/L42-1))</f>
        <v>0.06927710843373491</v>
      </c>
      <c r="N42" s="235">
        <v>761</v>
      </c>
      <c r="O42" s="233">
        <v>552</v>
      </c>
      <c r="P42" s="234">
        <v>30</v>
      </c>
      <c r="Q42" s="281">
        <v>25</v>
      </c>
      <c r="R42" s="282">
        <f>SUM(N42:Q42)</f>
        <v>1368</v>
      </c>
      <c r="S42" s="236">
        <f>R42/$R$9</f>
        <v>0.00040687596588428305</v>
      </c>
      <c r="T42" s="282">
        <v>661</v>
      </c>
      <c r="U42" s="233">
        <v>475</v>
      </c>
      <c r="V42" s="234">
        <v>1</v>
      </c>
      <c r="W42" s="281">
        <v>1</v>
      </c>
      <c r="X42" s="282">
        <f>SUM(T42:W42)</f>
        <v>1138</v>
      </c>
      <c r="Y42" s="232">
        <f>IF(ISERROR(R42/X42-1),"         /0",IF(R42/X42&gt;5,"  *  ",(R42/X42-1)))</f>
        <v>0.20210896309314585</v>
      </c>
    </row>
    <row r="43" spans="1:25" s="271" customFormat="1" ht="19.5" customHeight="1">
      <c r="A43" s="280" t="s">
        <v>57</v>
      </c>
      <c r="B43" s="277">
        <f>SUM(B44:B46)</f>
        <v>8158</v>
      </c>
      <c r="C43" s="276">
        <f>SUM(C44:C46)</f>
        <v>9088</v>
      </c>
      <c r="D43" s="275">
        <f>SUM(D44:D46)</f>
        <v>40</v>
      </c>
      <c r="E43" s="274">
        <f>SUM(E44:E46)</f>
        <v>31</v>
      </c>
      <c r="F43" s="273">
        <f t="shared" si="0"/>
        <v>17317</v>
      </c>
      <c r="G43" s="278">
        <f t="shared" si="1"/>
        <v>0.022072891399640807</v>
      </c>
      <c r="H43" s="277">
        <f>SUM(H44:H46)</f>
        <v>8232</v>
      </c>
      <c r="I43" s="276">
        <f>SUM(I44:I46)</f>
        <v>8416</v>
      </c>
      <c r="J43" s="275">
        <f>SUM(J44:J46)</f>
        <v>160</v>
      </c>
      <c r="K43" s="274">
        <f>SUM(K44:K46)</f>
        <v>160</v>
      </c>
      <c r="L43" s="273">
        <f t="shared" si="2"/>
        <v>16968</v>
      </c>
      <c r="M43" s="279">
        <f t="shared" si="3"/>
        <v>0.020568128241395645</v>
      </c>
      <c r="N43" s="277">
        <f>SUM(N44:N46)</f>
        <v>43523</v>
      </c>
      <c r="O43" s="276">
        <f>SUM(O44:O46)</f>
        <v>43392</v>
      </c>
      <c r="P43" s="275">
        <f>SUM(P44:P46)</f>
        <v>164</v>
      </c>
      <c r="Q43" s="274">
        <f>SUM(Q44:Q46)</f>
        <v>276</v>
      </c>
      <c r="R43" s="273">
        <f t="shared" si="4"/>
        <v>87355</v>
      </c>
      <c r="S43" s="278">
        <f t="shared" si="5"/>
        <v>0.025981469298115165</v>
      </c>
      <c r="T43" s="277">
        <f>SUM(T44:T46)</f>
        <v>30632</v>
      </c>
      <c r="U43" s="276">
        <f>SUM(U44:U46)</f>
        <v>31381</v>
      </c>
      <c r="V43" s="275">
        <f>SUM(V44:V46)</f>
        <v>742</v>
      </c>
      <c r="W43" s="274">
        <f>SUM(W44:W46)</f>
        <v>507</v>
      </c>
      <c r="X43" s="273">
        <f t="shared" si="6"/>
        <v>63262</v>
      </c>
      <c r="Y43" s="272">
        <f t="shared" si="7"/>
        <v>0.380844740918719</v>
      </c>
    </row>
    <row r="44" spans="1:25" ht="19.5" customHeight="1">
      <c r="A44" s="223" t="s">
        <v>367</v>
      </c>
      <c r="B44" s="221">
        <v>5827</v>
      </c>
      <c r="C44" s="218">
        <v>6253</v>
      </c>
      <c r="D44" s="217">
        <v>30</v>
      </c>
      <c r="E44" s="269">
        <v>31</v>
      </c>
      <c r="F44" s="268">
        <f t="shared" si="0"/>
        <v>12141</v>
      </c>
      <c r="G44" s="220">
        <f t="shared" si="1"/>
        <v>0.01547536954917359</v>
      </c>
      <c r="H44" s="221">
        <v>5334</v>
      </c>
      <c r="I44" s="218">
        <v>5715</v>
      </c>
      <c r="J44" s="217">
        <v>9</v>
      </c>
      <c r="K44" s="269">
        <v>10</v>
      </c>
      <c r="L44" s="268">
        <f t="shared" si="2"/>
        <v>11068</v>
      </c>
      <c r="M44" s="270">
        <f t="shared" si="3"/>
        <v>0.09694615106613669</v>
      </c>
      <c r="N44" s="221">
        <v>32484</v>
      </c>
      <c r="O44" s="218">
        <v>32380</v>
      </c>
      <c r="P44" s="217">
        <v>35</v>
      </c>
      <c r="Q44" s="269">
        <v>40</v>
      </c>
      <c r="R44" s="268">
        <f t="shared" si="4"/>
        <v>64939</v>
      </c>
      <c r="S44" s="220">
        <f t="shared" si="5"/>
        <v>0.019314413997484983</v>
      </c>
      <c r="T44" s="219">
        <v>20803</v>
      </c>
      <c r="U44" s="218">
        <v>21334</v>
      </c>
      <c r="V44" s="217">
        <v>21</v>
      </c>
      <c r="W44" s="269">
        <v>12</v>
      </c>
      <c r="X44" s="268">
        <f t="shared" si="6"/>
        <v>42170</v>
      </c>
      <c r="Y44" s="216">
        <f t="shared" si="7"/>
        <v>0.5399336020867915</v>
      </c>
    </row>
    <row r="45" spans="1:25" ht="19.5" customHeight="1">
      <c r="A45" s="223" t="s">
        <v>368</v>
      </c>
      <c r="B45" s="221">
        <v>2261</v>
      </c>
      <c r="C45" s="218">
        <v>2684</v>
      </c>
      <c r="D45" s="217">
        <v>10</v>
      </c>
      <c r="E45" s="269">
        <v>0</v>
      </c>
      <c r="F45" s="268">
        <f t="shared" si="0"/>
        <v>4955</v>
      </c>
      <c r="G45" s="220">
        <f t="shared" si="1"/>
        <v>0.006315827041936836</v>
      </c>
      <c r="H45" s="221">
        <v>2825</v>
      </c>
      <c r="I45" s="218">
        <v>2551</v>
      </c>
      <c r="J45" s="217">
        <v>151</v>
      </c>
      <c r="K45" s="269">
        <v>150</v>
      </c>
      <c r="L45" s="268">
        <f t="shared" si="2"/>
        <v>5677</v>
      </c>
      <c r="M45" s="270">
        <f t="shared" si="3"/>
        <v>-0.12717984851153774</v>
      </c>
      <c r="N45" s="221">
        <v>10847</v>
      </c>
      <c r="O45" s="218">
        <v>10547</v>
      </c>
      <c r="P45" s="217">
        <v>129</v>
      </c>
      <c r="Q45" s="269">
        <v>236</v>
      </c>
      <c r="R45" s="268">
        <f t="shared" si="4"/>
        <v>21759</v>
      </c>
      <c r="S45" s="220">
        <f t="shared" si="5"/>
        <v>0.006471647764383125</v>
      </c>
      <c r="T45" s="219">
        <v>9578</v>
      </c>
      <c r="U45" s="218">
        <v>9537</v>
      </c>
      <c r="V45" s="217">
        <v>721</v>
      </c>
      <c r="W45" s="269">
        <v>495</v>
      </c>
      <c r="X45" s="268">
        <f t="shared" si="6"/>
        <v>20331</v>
      </c>
      <c r="Y45" s="216">
        <f t="shared" si="7"/>
        <v>0.07023756824553629</v>
      </c>
    </row>
    <row r="46" spans="1:25" ht="19.5" customHeight="1" thickBot="1">
      <c r="A46" s="223" t="s">
        <v>56</v>
      </c>
      <c r="B46" s="221">
        <v>70</v>
      </c>
      <c r="C46" s="218">
        <v>151</v>
      </c>
      <c r="D46" s="217">
        <v>0</v>
      </c>
      <c r="E46" s="269">
        <v>0</v>
      </c>
      <c r="F46" s="268">
        <f t="shared" si="0"/>
        <v>221</v>
      </c>
      <c r="G46" s="220">
        <f t="shared" si="1"/>
        <v>0.0002816948085303816</v>
      </c>
      <c r="H46" s="221">
        <v>73</v>
      </c>
      <c r="I46" s="218">
        <v>150</v>
      </c>
      <c r="J46" s="217"/>
      <c r="K46" s="269">
        <v>0</v>
      </c>
      <c r="L46" s="268">
        <f t="shared" si="2"/>
        <v>223</v>
      </c>
      <c r="M46" s="270">
        <f t="shared" si="3"/>
        <v>-0.008968609865470878</v>
      </c>
      <c r="N46" s="221">
        <v>192</v>
      </c>
      <c r="O46" s="218">
        <v>465</v>
      </c>
      <c r="P46" s="217">
        <v>0</v>
      </c>
      <c r="Q46" s="269">
        <v>0</v>
      </c>
      <c r="R46" s="268">
        <f t="shared" si="4"/>
        <v>657</v>
      </c>
      <c r="S46" s="220">
        <f t="shared" si="5"/>
        <v>0.000195407536247057</v>
      </c>
      <c r="T46" s="219">
        <v>251</v>
      </c>
      <c r="U46" s="218">
        <v>510</v>
      </c>
      <c r="V46" s="217"/>
      <c r="W46" s="269">
        <v>0</v>
      </c>
      <c r="X46" s="268">
        <f t="shared" si="6"/>
        <v>761</v>
      </c>
      <c r="Y46" s="216">
        <f t="shared" si="7"/>
        <v>-0.13666228646517742</v>
      </c>
    </row>
    <row r="47" spans="1:25" s="208" customFormat="1" ht="19.5" customHeight="1" thickBot="1">
      <c r="A47" s="267" t="s">
        <v>56</v>
      </c>
      <c r="B47" s="264">
        <v>1212</v>
      </c>
      <c r="C47" s="263">
        <v>117</v>
      </c>
      <c r="D47" s="262">
        <v>0</v>
      </c>
      <c r="E47" s="261">
        <v>0</v>
      </c>
      <c r="F47" s="260">
        <f t="shared" si="0"/>
        <v>1329</v>
      </c>
      <c r="G47" s="265">
        <f t="shared" si="1"/>
        <v>0.001693992762610304</v>
      </c>
      <c r="H47" s="264">
        <v>1688</v>
      </c>
      <c r="I47" s="263">
        <v>532</v>
      </c>
      <c r="J47" s="262">
        <v>8</v>
      </c>
      <c r="K47" s="261">
        <v>0</v>
      </c>
      <c r="L47" s="260">
        <f t="shared" si="2"/>
        <v>2228</v>
      </c>
      <c r="M47" s="266">
        <f t="shared" si="3"/>
        <v>-0.4035008976660682</v>
      </c>
      <c r="N47" s="264">
        <v>6343</v>
      </c>
      <c r="O47" s="263">
        <v>962</v>
      </c>
      <c r="P47" s="262">
        <v>0</v>
      </c>
      <c r="Q47" s="261">
        <v>0</v>
      </c>
      <c r="R47" s="260">
        <f t="shared" si="4"/>
        <v>7305</v>
      </c>
      <c r="S47" s="265">
        <f t="shared" si="5"/>
        <v>0.0021726819669478713</v>
      </c>
      <c r="T47" s="264">
        <v>6439</v>
      </c>
      <c r="U47" s="263">
        <v>1521</v>
      </c>
      <c r="V47" s="262">
        <v>22</v>
      </c>
      <c r="W47" s="261">
        <v>19</v>
      </c>
      <c r="X47" s="260">
        <f t="shared" si="6"/>
        <v>8001</v>
      </c>
      <c r="Y47" s="259">
        <f t="shared" si="7"/>
        <v>-0.08698912635920508</v>
      </c>
    </row>
    <row r="48" ht="15" thickTop="1">
      <c r="A48" s="89" t="s">
        <v>43</v>
      </c>
    </row>
    <row r="49" ht="14.25">
      <c r="A49" s="89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8:Y65536 M48:M65536 Y3 M3">
    <cfRule type="cellIs" priority="3" dxfId="93" operator="lessThan" stopIfTrue="1">
      <formula>0</formula>
    </cfRule>
  </conditionalFormatting>
  <conditionalFormatting sqref="M9:M47 Y9:Y47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0"/>
  <sheetViews>
    <sheetView showGridLines="0" zoomScale="80" zoomScaleNormal="80" zoomScalePageLayoutView="0" workbookViewId="0" topLeftCell="C1">
      <selection activeCell="X1" sqref="X1:Y1"/>
    </sheetView>
  </sheetViews>
  <sheetFormatPr defaultColWidth="8.00390625" defaultRowHeight="15"/>
  <cols>
    <col min="1" max="1" width="25.8515625" style="123" customWidth="1"/>
    <col min="2" max="3" width="10.7109375" style="123" bestFit="1" customWidth="1"/>
    <col min="4" max="4" width="8.7109375" style="123" bestFit="1" customWidth="1"/>
    <col min="5" max="6" width="10.7109375" style="123" bestFit="1" customWidth="1"/>
    <col min="7" max="7" width="9.7109375" style="123" customWidth="1"/>
    <col min="8" max="9" width="10.7109375" style="123" bestFit="1" customWidth="1"/>
    <col min="10" max="10" width="8.7109375" style="123" customWidth="1"/>
    <col min="11" max="12" width="10.7109375" style="123" bestFit="1" customWidth="1"/>
    <col min="13" max="13" width="10.8515625" style="123" bestFit="1" customWidth="1"/>
    <col min="14" max="14" width="11.71093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623" t="s">
        <v>69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21" customHeight="1" thickBot="1">
      <c r="A4" s="634" t="s">
        <v>45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6"/>
    </row>
    <row r="5" spans="1:25" s="258" customFormat="1" ht="15.75" customHeight="1" thickBot="1" thickTop="1">
      <c r="A5" s="648" t="s">
        <v>68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3" customFormat="1" ht="26.25" customHeight="1">
      <c r="A6" s="649"/>
      <c r="B6" s="629" t="s">
        <v>153</v>
      </c>
      <c r="C6" s="630"/>
      <c r="D6" s="630"/>
      <c r="E6" s="630"/>
      <c r="F6" s="630"/>
      <c r="G6" s="626" t="s">
        <v>34</v>
      </c>
      <c r="H6" s="629" t="s">
        <v>154</v>
      </c>
      <c r="I6" s="630"/>
      <c r="J6" s="630"/>
      <c r="K6" s="630"/>
      <c r="L6" s="630"/>
      <c r="M6" s="645" t="s">
        <v>33</v>
      </c>
      <c r="N6" s="629" t="s">
        <v>155</v>
      </c>
      <c r="O6" s="630"/>
      <c r="P6" s="630"/>
      <c r="Q6" s="630"/>
      <c r="R6" s="630"/>
      <c r="S6" s="626" t="s">
        <v>34</v>
      </c>
      <c r="T6" s="629" t="s">
        <v>156</v>
      </c>
      <c r="U6" s="630"/>
      <c r="V6" s="630"/>
      <c r="W6" s="630"/>
      <c r="X6" s="630"/>
      <c r="Y6" s="631" t="s">
        <v>33</v>
      </c>
    </row>
    <row r="7" spans="1:25" s="163" customFormat="1" ht="26.25" customHeight="1">
      <c r="A7" s="650"/>
      <c r="B7" s="618" t="s">
        <v>22</v>
      </c>
      <c r="C7" s="619"/>
      <c r="D7" s="620" t="s">
        <v>21</v>
      </c>
      <c r="E7" s="619"/>
      <c r="F7" s="621" t="s">
        <v>17</v>
      </c>
      <c r="G7" s="627"/>
      <c r="H7" s="618" t="s">
        <v>22</v>
      </c>
      <c r="I7" s="619"/>
      <c r="J7" s="620" t="s">
        <v>21</v>
      </c>
      <c r="K7" s="619"/>
      <c r="L7" s="621" t="s">
        <v>17</v>
      </c>
      <c r="M7" s="646"/>
      <c r="N7" s="618" t="s">
        <v>22</v>
      </c>
      <c r="O7" s="619"/>
      <c r="P7" s="620" t="s">
        <v>21</v>
      </c>
      <c r="Q7" s="619"/>
      <c r="R7" s="621" t="s">
        <v>17</v>
      </c>
      <c r="S7" s="627"/>
      <c r="T7" s="618" t="s">
        <v>22</v>
      </c>
      <c r="U7" s="619"/>
      <c r="V7" s="620" t="s">
        <v>21</v>
      </c>
      <c r="W7" s="619"/>
      <c r="X7" s="621" t="s">
        <v>17</v>
      </c>
      <c r="Y7" s="632"/>
    </row>
    <row r="8" spans="1:25" s="254" customFormat="1" ht="15" thickBot="1">
      <c r="A8" s="651"/>
      <c r="B8" s="257" t="s">
        <v>19</v>
      </c>
      <c r="C8" s="255" t="s">
        <v>18</v>
      </c>
      <c r="D8" s="256" t="s">
        <v>19</v>
      </c>
      <c r="E8" s="255" t="s">
        <v>18</v>
      </c>
      <c r="F8" s="622"/>
      <c r="G8" s="628"/>
      <c r="H8" s="257" t="s">
        <v>19</v>
      </c>
      <c r="I8" s="255" t="s">
        <v>18</v>
      </c>
      <c r="J8" s="256" t="s">
        <v>19</v>
      </c>
      <c r="K8" s="255" t="s">
        <v>18</v>
      </c>
      <c r="L8" s="622"/>
      <c r="M8" s="647"/>
      <c r="N8" s="257" t="s">
        <v>19</v>
      </c>
      <c r="O8" s="255" t="s">
        <v>18</v>
      </c>
      <c r="P8" s="256" t="s">
        <v>19</v>
      </c>
      <c r="Q8" s="255" t="s">
        <v>18</v>
      </c>
      <c r="R8" s="622"/>
      <c r="S8" s="628"/>
      <c r="T8" s="257" t="s">
        <v>19</v>
      </c>
      <c r="U8" s="255" t="s">
        <v>18</v>
      </c>
      <c r="V8" s="256" t="s">
        <v>19</v>
      </c>
      <c r="W8" s="255" t="s">
        <v>18</v>
      </c>
      <c r="X8" s="622"/>
      <c r="Y8" s="633"/>
    </row>
    <row r="9" spans="1:25" s="152" customFormat="1" ht="18" customHeight="1" thickBot="1" thickTop="1">
      <c r="A9" s="297" t="s">
        <v>24</v>
      </c>
      <c r="B9" s="417">
        <f>B10+B23+B37+B47+B60+B68</f>
        <v>390384</v>
      </c>
      <c r="C9" s="418">
        <f>C10+C23+C37+C47+C60+C68</f>
        <v>393366</v>
      </c>
      <c r="D9" s="419">
        <f>D10+D23+D37+D47+D60+D68</f>
        <v>266</v>
      </c>
      <c r="E9" s="418">
        <f>E10+E23+E37+E47+E60+E68</f>
        <v>521</v>
      </c>
      <c r="F9" s="419">
        <f aca="true" t="shared" si="0" ref="F9:F39">SUM(B9:E9)</f>
        <v>784537</v>
      </c>
      <c r="G9" s="420">
        <f aca="true" t="shared" si="1" ref="G9:G39">F9/$F$9</f>
        <v>1</v>
      </c>
      <c r="H9" s="417">
        <f>H10+H23+H37+H47+H60+H68</f>
        <v>378041</v>
      </c>
      <c r="I9" s="418">
        <f>I10+I23+I37+I47+I60+I68</f>
        <v>351944</v>
      </c>
      <c r="J9" s="419">
        <f>J10+J23+J37+J47+J60+J68</f>
        <v>4320</v>
      </c>
      <c r="K9" s="418">
        <f>K10+K23+K37+K47+K60+K68</f>
        <v>4222</v>
      </c>
      <c r="L9" s="419">
        <f aca="true" t="shared" si="2" ref="L9:L39">SUM(H9:K9)</f>
        <v>738527</v>
      </c>
      <c r="M9" s="421">
        <f aca="true" t="shared" si="3" ref="M9:M39">IF(ISERROR(F9/L9-1),"         /0",(F9/L9-1))</f>
        <v>0.06229968572577582</v>
      </c>
      <c r="N9" s="417">
        <f>N10+N23+N37+N47+N60+N68</f>
        <v>1706281</v>
      </c>
      <c r="O9" s="418">
        <f>O10+O23+O37+O47+O60+O68</f>
        <v>1628240</v>
      </c>
      <c r="P9" s="419">
        <f>P10+P23+P37+P47+P60+P68</f>
        <v>13542</v>
      </c>
      <c r="Q9" s="418">
        <f>Q10+Q23+Q37+Q47+Q60+Q68</f>
        <v>14141</v>
      </c>
      <c r="R9" s="419">
        <f aca="true" t="shared" si="4" ref="R9:R39">SUM(N9:Q9)</f>
        <v>3362204</v>
      </c>
      <c r="S9" s="420">
        <f aca="true" t="shared" si="5" ref="S9:S39">R9/$R$9</f>
        <v>1</v>
      </c>
      <c r="T9" s="417">
        <f>T10+T23+T37+T47+T60+T68</f>
        <v>1508180</v>
      </c>
      <c r="U9" s="418">
        <f>U10+U23+U37+U47+U60+U68</f>
        <v>1436885</v>
      </c>
      <c r="V9" s="419">
        <f>V10+V23+V37+V47+V60+V68</f>
        <v>17684</v>
      </c>
      <c r="W9" s="418">
        <f>W10+W23+W37+W47+W60+W68</f>
        <v>15241</v>
      </c>
      <c r="X9" s="419">
        <f aca="true" t="shared" si="6" ref="X9:X39">SUM(T9:W9)</f>
        <v>2977990</v>
      </c>
      <c r="Y9" s="421">
        <f>IF(ISERROR(R9/X9-1),"         /0",(R9/X9-1))</f>
        <v>0.12901789462019675</v>
      </c>
    </row>
    <row r="10" spans="1:25" s="271" customFormat="1" ht="19.5" customHeight="1">
      <c r="A10" s="280" t="s">
        <v>61</v>
      </c>
      <c r="B10" s="277">
        <f>SUM(B11:B22)</f>
        <v>116450</v>
      </c>
      <c r="C10" s="276">
        <f>SUM(C11:C22)</f>
        <v>116075</v>
      </c>
      <c r="D10" s="275">
        <f>SUM(D11:D22)</f>
        <v>48</v>
      </c>
      <c r="E10" s="276">
        <f>SUM(E11:E22)</f>
        <v>137</v>
      </c>
      <c r="F10" s="275">
        <f t="shared" si="0"/>
        <v>232710</v>
      </c>
      <c r="G10" s="278">
        <f t="shared" si="1"/>
        <v>0.29662080947106384</v>
      </c>
      <c r="H10" s="277">
        <f>SUM(H11:H22)</f>
        <v>121945</v>
      </c>
      <c r="I10" s="276">
        <f>SUM(I11:I22)</f>
        <v>111900</v>
      </c>
      <c r="J10" s="275">
        <f>SUM(J11:J22)</f>
        <v>28</v>
      </c>
      <c r="K10" s="276">
        <f>SUM(K11:K22)</f>
        <v>7</v>
      </c>
      <c r="L10" s="275">
        <f t="shared" si="2"/>
        <v>233880</v>
      </c>
      <c r="M10" s="279">
        <f t="shared" si="3"/>
        <v>-0.00500256541816313</v>
      </c>
      <c r="N10" s="277">
        <f>SUM(N11:N22)</f>
        <v>500686</v>
      </c>
      <c r="O10" s="276">
        <f>SUM(O11:O22)</f>
        <v>487000</v>
      </c>
      <c r="P10" s="275">
        <f>SUM(P11:P22)</f>
        <v>490</v>
      </c>
      <c r="Q10" s="276">
        <f>SUM(Q11:Q22)</f>
        <v>175</v>
      </c>
      <c r="R10" s="275">
        <f t="shared" si="4"/>
        <v>988351</v>
      </c>
      <c r="S10" s="278">
        <f t="shared" si="5"/>
        <v>0.29395926005679607</v>
      </c>
      <c r="T10" s="277">
        <f>SUM(T11:T22)</f>
        <v>469365</v>
      </c>
      <c r="U10" s="276">
        <f>SUM(U11:U22)</f>
        <v>459178</v>
      </c>
      <c r="V10" s="275">
        <f>SUM(V11:V22)</f>
        <v>1831</v>
      </c>
      <c r="W10" s="276">
        <f>SUM(W11:W22)</f>
        <v>258</v>
      </c>
      <c r="X10" s="275">
        <f t="shared" si="6"/>
        <v>930632</v>
      </c>
      <c r="Y10" s="272">
        <f aca="true" t="shared" si="7" ref="Y10:Y39">IF(ISERROR(R10/X10-1),"         /0",IF(R10/X10&gt;5,"  *  ",(R10/X10-1)))</f>
        <v>0.062021293056761406</v>
      </c>
    </row>
    <row r="11" spans="1:25" ht="19.5" customHeight="1">
      <c r="A11" s="223" t="s">
        <v>157</v>
      </c>
      <c r="B11" s="221">
        <v>45719</v>
      </c>
      <c r="C11" s="218">
        <v>45555</v>
      </c>
      <c r="D11" s="217">
        <v>43</v>
      </c>
      <c r="E11" s="218">
        <v>123</v>
      </c>
      <c r="F11" s="217">
        <f t="shared" si="0"/>
        <v>91440</v>
      </c>
      <c r="G11" s="220">
        <f t="shared" si="1"/>
        <v>0.11655282032587373</v>
      </c>
      <c r="H11" s="221">
        <v>43882</v>
      </c>
      <c r="I11" s="218">
        <v>40190</v>
      </c>
      <c r="J11" s="217">
        <v>15</v>
      </c>
      <c r="K11" s="218">
        <v>0</v>
      </c>
      <c r="L11" s="217">
        <f t="shared" si="2"/>
        <v>84087</v>
      </c>
      <c r="M11" s="222">
        <f t="shared" si="3"/>
        <v>0.08744514609868359</v>
      </c>
      <c r="N11" s="221">
        <v>183280</v>
      </c>
      <c r="O11" s="218">
        <v>178010</v>
      </c>
      <c r="P11" s="217">
        <v>173</v>
      </c>
      <c r="Q11" s="218">
        <v>123</v>
      </c>
      <c r="R11" s="217">
        <f t="shared" si="4"/>
        <v>361586</v>
      </c>
      <c r="S11" s="220">
        <f t="shared" si="5"/>
        <v>0.10754433698847542</v>
      </c>
      <c r="T11" s="221">
        <v>167880</v>
      </c>
      <c r="U11" s="218">
        <v>161102</v>
      </c>
      <c r="V11" s="217">
        <v>1805</v>
      </c>
      <c r="W11" s="218">
        <v>243</v>
      </c>
      <c r="X11" s="217">
        <f t="shared" si="6"/>
        <v>331030</v>
      </c>
      <c r="Y11" s="216">
        <f t="shared" si="7"/>
        <v>0.09230583330815945</v>
      </c>
    </row>
    <row r="12" spans="1:25" ht="19.5" customHeight="1">
      <c r="A12" s="223" t="s">
        <v>182</v>
      </c>
      <c r="B12" s="221">
        <v>14568</v>
      </c>
      <c r="C12" s="218">
        <v>16263</v>
      </c>
      <c r="D12" s="217">
        <v>0</v>
      </c>
      <c r="E12" s="218">
        <v>0</v>
      </c>
      <c r="F12" s="217">
        <f t="shared" si="0"/>
        <v>30831</v>
      </c>
      <c r="G12" s="220">
        <f t="shared" si="1"/>
        <v>0.039298337745702246</v>
      </c>
      <c r="H12" s="221">
        <v>20048</v>
      </c>
      <c r="I12" s="218">
        <v>19402</v>
      </c>
      <c r="J12" s="217"/>
      <c r="K12" s="218"/>
      <c r="L12" s="217">
        <f t="shared" si="2"/>
        <v>39450</v>
      </c>
      <c r="M12" s="222">
        <f t="shared" si="3"/>
        <v>-0.21847908745247147</v>
      </c>
      <c r="N12" s="221">
        <v>69356</v>
      </c>
      <c r="O12" s="218">
        <v>71875</v>
      </c>
      <c r="P12" s="217"/>
      <c r="Q12" s="218"/>
      <c r="R12" s="217">
        <f t="shared" si="4"/>
        <v>141231</v>
      </c>
      <c r="S12" s="220">
        <f t="shared" si="5"/>
        <v>0.042005482118277176</v>
      </c>
      <c r="T12" s="221">
        <v>78559</v>
      </c>
      <c r="U12" s="218">
        <v>80608</v>
      </c>
      <c r="V12" s="217"/>
      <c r="W12" s="218"/>
      <c r="X12" s="217">
        <f t="shared" si="6"/>
        <v>159167</v>
      </c>
      <c r="Y12" s="216">
        <f t="shared" si="7"/>
        <v>-0.1126866750017278</v>
      </c>
    </row>
    <row r="13" spans="1:25" ht="19.5" customHeight="1">
      <c r="A13" s="223" t="s">
        <v>183</v>
      </c>
      <c r="B13" s="221">
        <v>15531</v>
      </c>
      <c r="C13" s="218">
        <v>15173</v>
      </c>
      <c r="D13" s="217">
        <v>0</v>
      </c>
      <c r="E13" s="218">
        <v>0</v>
      </c>
      <c r="F13" s="217">
        <f>SUM(B13:E13)</f>
        <v>30704</v>
      </c>
      <c r="G13" s="220">
        <f>F13/$F$9</f>
        <v>0.03913645882858297</v>
      </c>
      <c r="H13" s="221">
        <v>13883</v>
      </c>
      <c r="I13" s="218">
        <v>11926</v>
      </c>
      <c r="J13" s="217"/>
      <c r="K13" s="218"/>
      <c r="L13" s="217">
        <f>SUM(H13:K13)</f>
        <v>25809</v>
      </c>
      <c r="M13" s="222">
        <f>IF(ISERROR(F13/L13-1),"         /0",(F13/L13-1))</f>
        <v>0.1896625208260685</v>
      </c>
      <c r="N13" s="221">
        <v>72663</v>
      </c>
      <c r="O13" s="218">
        <v>69901</v>
      </c>
      <c r="P13" s="217"/>
      <c r="Q13" s="218"/>
      <c r="R13" s="217">
        <f>SUM(N13:Q13)</f>
        <v>142564</v>
      </c>
      <c r="S13" s="220">
        <f>R13/$R$9</f>
        <v>0.04240194824585302</v>
      </c>
      <c r="T13" s="221">
        <v>54862</v>
      </c>
      <c r="U13" s="218">
        <v>52893</v>
      </c>
      <c r="V13" s="217"/>
      <c r="W13" s="218"/>
      <c r="X13" s="217">
        <f>SUM(T13:W13)</f>
        <v>107755</v>
      </c>
      <c r="Y13" s="216">
        <f>IF(ISERROR(R13/X13-1),"         /0",IF(R13/X13&gt;5,"  *  ",(R13/X13-1)))</f>
        <v>0.3230383740893694</v>
      </c>
    </row>
    <row r="14" spans="1:25" ht="19.5" customHeight="1">
      <c r="A14" s="223" t="s">
        <v>184</v>
      </c>
      <c r="B14" s="221">
        <v>12284</v>
      </c>
      <c r="C14" s="218">
        <v>11615</v>
      </c>
      <c r="D14" s="217">
        <v>0</v>
      </c>
      <c r="E14" s="218">
        <v>0</v>
      </c>
      <c r="F14" s="217">
        <f t="shared" si="0"/>
        <v>23899</v>
      </c>
      <c r="G14" s="220">
        <f t="shared" si="1"/>
        <v>0.030462553072704027</v>
      </c>
      <c r="H14" s="221">
        <v>13385</v>
      </c>
      <c r="I14" s="218">
        <v>12188</v>
      </c>
      <c r="J14" s="217"/>
      <c r="K14" s="218"/>
      <c r="L14" s="217">
        <f t="shared" si="2"/>
        <v>25573</v>
      </c>
      <c r="M14" s="222">
        <f t="shared" si="3"/>
        <v>-0.06545966448989171</v>
      </c>
      <c r="N14" s="221">
        <v>53396</v>
      </c>
      <c r="O14" s="218">
        <v>49248</v>
      </c>
      <c r="P14" s="217"/>
      <c r="Q14" s="218"/>
      <c r="R14" s="217">
        <f t="shared" si="4"/>
        <v>102644</v>
      </c>
      <c r="S14" s="220">
        <f t="shared" si="5"/>
        <v>0.0305287840951947</v>
      </c>
      <c r="T14" s="221">
        <v>50309</v>
      </c>
      <c r="U14" s="218">
        <v>48839</v>
      </c>
      <c r="V14" s="217"/>
      <c r="W14" s="218"/>
      <c r="X14" s="217">
        <f t="shared" si="6"/>
        <v>99148</v>
      </c>
      <c r="Y14" s="216">
        <f t="shared" si="7"/>
        <v>0.035260418767902424</v>
      </c>
    </row>
    <row r="15" spans="1:25" ht="19.5" customHeight="1">
      <c r="A15" s="223" t="s">
        <v>185</v>
      </c>
      <c r="B15" s="221">
        <v>10122</v>
      </c>
      <c r="C15" s="218">
        <v>9924</v>
      </c>
      <c r="D15" s="217">
        <v>0</v>
      </c>
      <c r="E15" s="218">
        <v>0</v>
      </c>
      <c r="F15" s="217">
        <f>SUM(B15:E15)</f>
        <v>20046</v>
      </c>
      <c r="G15" s="220">
        <f>F15/$F$9</f>
        <v>0.025551376161991084</v>
      </c>
      <c r="H15" s="221">
        <v>10685</v>
      </c>
      <c r="I15" s="218">
        <v>10164</v>
      </c>
      <c r="J15" s="217"/>
      <c r="K15" s="218"/>
      <c r="L15" s="217">
        <f>SUM(H15:K15)</f>
        <v>20849</v>
      </c>
      <c r="M15" s="222">
        <f>IF(ISERROR(F15/L15-1),"         /0",(F15/L15-1))</f>
        <v>-0.0385150366924073</v>
      </c>
      <c r="N15" s="221">
        <v>40860</v>
      </c>
      <c r="O15" s="218">
        <v>41044</v>
      </c>
      <c r="P15" s="217">
        <v>272</v>
      </c>
      <c r="Q15" s="218">
        <v>0</v>
      </c>
      <c r="R15" s="217">
        <f>SUM(N15:Q15)</f>
        <v>82176</v>
      </c>
      <c r="S15" s="220">
        <f>R15/$R$9</f>
        <v>0.024441110652417282</v>
      </c>
      <c r="T15" s="221">
        <v>40554</v>
      </c>
      <c r="U15" s="218">
        <v>41590</v>
      </c>
      <c r="V15" s="217"/>
      <c r="W15" s="218"/>
      <c r="X15" s="217">
        <f>SUM(T15:W15)</f>
        <v>82144</v>
      </c>
      <c r="Y15" s="216">
        <f>IF(ISERROR(R15/X15-1),"         /0",IF(R15/X15&gt;5,"  *  ",(R15/X15-1)))</f>
        <v>0.00038955979742882896</v>
      </c>
    </row>
    <row r="16" spans="1:25" ht="19.5" customHeight="1">
      <c r="A16" s="223" t="s">
        <v>193</v>
      </c>
      <c r="B16" s="221">
        <v>5557</v>
      </c>
      <c r="C16" s="218">
        <v>5586</v>
      </c>
      <c r="D16" s="217">
        <v>0</v>
      </c>
      <c r="E16" s="218">
        <v>0</v>
      </c>
      <c r="F16" s="217">
        <f>SUM(B16:E16)</f>
        <v>11143</v>
      </c>
      <c r="G16" s="220">
        <f>F16/$F$9</f>
        <v>0.014203281680787522</v>
      </c>
      <c r="H16" s="221">
        <v>5928</v>
      </c>
      <c r="I16" s="218">
        <v>5808</v>
      </c>
      <c r="J16" s="217"/>
      <c r="K16" s="218"/>
      <c r="L16" s="217">
        <f>SUM(H16:K16)</f>
        <v>11736</v>
      </c>
      <c r="M16" s="222">
        <f>IF(ISERROR(F16/L16-1),"         /0",(F16/L16-1))</f>
        <v>-0.05052828902522155</v>
      </c>
      <c r="N16" s="221">
        <v>23460</v>
      </c>
      <c r="O16" s="218">
        <v>24776</v>
      </c>
      <c r="P16" s="217"/>
      <c r="Q16" s="218"/>
      <c r="R16" s="217">
        <f>SUM(N16:Q16)</f>
        <v>48236</v>
      </c>
      <c r="S16" s="220">
        <f>R16/$R$9</f>
        <v>0.014346541732744354</v>
      </c>
      <c r="T16" s="221">
        <v>21861</v>
      </c>
      <c r="U16" s="218">
        <v>23554</v>
      </c>
      <c r="V16" s="217"/>
      <c r="W16" s="218"/>
      <c r="X16" s="217">
        <f>SUM(T16:W16)</f>
        <v>45415</v>
      </c>
      <c r="Y16" s="216">
        <f>IF(ISERROR(R16/X16-1),"         /0",IF(R16/X16&gt;5,"  *  ",(R16/X16-1)))</f>
        <v>0.06211604095563139</v>
      </c>
    </row>
    <row r="17" spans="1:25" ht="19.5" customHeight="1">
      <c r="A17" s="223" t="s">
        <v>158</v>
      </c>
      <c r="B17" s="221">
        <v>4936</v>
      </c>
      <c r="C17" s="218">
        <v>4865</v>
      </c>
      <c r="D17" s="217">
        <v>0</v>
      </c>
      <c r="E17" s="218">
        <v>0</v>
      </c>
      <c r="F17" s="217">
        <f>SUM(B17:E17)</f>
        <v>9801</v>
      </c>
      <c r="G17" s="220">
        <f>F17/$F$9</f>
        <v>0.012492718635322489</v>
      </c>
      <c r="H17" s="221">
        <v>5094</v>
      </c>
      <c r="I17" s="218">
        <v>4703</v>
      </c>
      <c r="J17" s="217"/>
      <c r="K17" s="218"/>
      <c r="L17" s="217">
        <f>SUM(H17:K17)</f>
        <v>9797</v>
      </c>
      <c r="M17" s="222">
        <f>IF(ISERROR(F17/L17-1),"         /0",(F17/L17-1))</f>
        <v>0.0004082882515055175</v>
      </c>
      <c r="N17" s="221">
        <v>21575</v>
      </c>
      <c r="O17" s="218">
        <v>21643</v>
      </c>
      <c r="P17" s="217"/>
      <c r="Q17" s="218"/>
      <c r="R17" s="217">
        <f>SUM(N17:Q17)</f>
        <v>43218</v>
      </c>
      <c r="S17" s="220">
        <f>R17/$R$9</f>
        <v>0.01285406834326531</v>
      </c>
      <c r="T17" s="221">
        <v>19894</v>
      </c>
      <c r="U17" s="218">
        <v>19592</v>
      </c>
      <c r="V17" s="217"/>
      <c r="W17" s="218"/>
      <c r="X17" s="217">
        <f>SUM(T17:W17)</f>
        <v>39486</v>
      </c>
      <c r="Y17" s="216">
        <f>IF(ISERROR(R17/X17-1),"         /0",IF(R17/X17&gt;5,"  *  ",(R17/X17-1)))</f>
        <v>0.09451451147242063</v>
      </c>
    </row>
    <row r="18" spans="1:25" ht="19.5" customHeight="1">
      <c r="A18" s="223" t="s">
        <v>187</v>
      </c>
      <c r="B18" s="221">
        <v>3166</v>
      </c>
      <c r="C18" s="218">
        <v>3603</v>
      </c>
      <c r="D18" s="217">
        <v>0</v>
      </c>
      <c r="E18" s="218">
        <v>0</v>
      </c>
      <c r="F18" s="217">
        <f>SUM(B18:E18)</f>
        <v>6769</v>
      </c>
      <c r="G18" s="220">
        <f>F18/$F$9</f>
        <v>0.008628018818742774</v>
      </c>
      <c r="H18" s="221">
        <v>4578</v>
      </c>
      <c r="I18" s="218">
        <v>3955</v>
      </c>
      <c r="J18" s="217"/>
      <c r="K18" s="218"/>
      <c r="L18" s="217">
        <f>SUM(H18:K18)</f>
        <v>8533</v>
      </c>
      <c r="M18" s="222">
        <f>IF(ISERROR(F18/L18-1),"         /0",(F18/L18-1))</f>
        <v>-0.206726825266612</v>
      </c>
      <c r="N18" s="221">
        <v>16263</v>
      </c>
      <c r="O18" s="218">
        <v>14534</v>
      </c>
      <c r="P18" s="217"/>
      <c r="Q18" s="218"/>
      <c r="R18" s="217">
        <f>SUM(N18:Q18)</f>
        <v>30797</v>
      </c>
      <c r="S18" s="220">
        <f>R18/$R$9</f>
        <v>0.009159765439574755</v>
      </c>
      <c r="T18" s="221">
        <v>17400</v>
      </c>
      <c r="U18" s="218">
        <v>15653</v>
      </c>
      <c r="V18" s="217"/>
      <c r="W18" s="218"/>
      <c r="X18" s="217">
        <f>SUM(T18:W18)</f>
        <v>33053</v>
      </c>
      <c r="Y18" s="216">
        <f>IF(ISERROR(R18/X18-1),"         /0",IF(R18/X18&gt;5,"  *  ",(R18/X18-1)))</f>
        <v>-0.06825401627688865</v>
      </c>
    </row>
    <row r="19" spans="1:25" ht="19.5" customHeight="1">
      <c r="A19" s="223" t="s">
        <v>200</v>
      </c>
      <c r="B19" s="221">
        <v>2942</v>
      </c>
      <c r="C19" s="218">
        <v>2405</v>
      </c>
      <c r="D19" s="217">
        <v>0</v>
      </c>
      <c r="E19" s="218">
        <v>0</v>
      </c>
      <c r="F19" s="217">
        <f t="shared" si="0"/>
        <v>5347</v>
      </c>
      <c r="G19" s="220">
        <f t="shared" si="1"/>
        <v>0.006815484801864029</v>
      </c>
      <c r="H19" s="221">
        <v>3178</v>
      </c>
      <c r="I19" s="218">
        <v>2548</v>
      </c>
      <c r="J19" s="217"/>
      <c r="K19" s="218"/>
      <c r="L19" s="217">
        <f t="shared" si="2"/>
        <v>5726</v>
      </c>
      <c r="M19" s="222">
        <f t="shared" si="3"/>
        <v>-0.0661893119105833</v>
      </c>
      <c r="N19" s="221">
        <v>13224</v>
      </c>
      <c r="O19" s="218">
        <v>11380</v>
      </c>
      <c r="P19" s="217"/>
      <c r="Q19" s="218"/>
      <c r="R19" s="217">
        <f t="shared" si="4"/>
        <v>24604</v>
      </c>
      <c r="S19" s="220">
        <f t="shared" si="5"/>
        <v>0.007317818906883699</v>
      </c>
      <c r="T19" s="221">
        <v>12596</v>
      </c>
      <c r="U19" s="218">
        <v>10472</v>
      </c>
      <c r="V19" s="217"/>
      <c r="W19" s="218"/>
      <c r="X19" s="217">
        <f t="shared" si="6"/>
        <v>23068</v>
      </c>
      <c r="Y19" s="216">
        <f t="shared" si="7"/>
        <v>0.06658574648864235</v>
      </c>
    </row>
    <row r="20" spans="1:25" ht="19.5" customHeight="1">
      <c r="A20" s="223" t="s">
        <v>196</v>
      </c>
      <c r="B20" s="221">
        <v>365</v>
      </c>
      <c r="C20" s="218">
        <v>921</v>
      </c>
      <c r="D20" s="217">
        <v>0</v>
      </c>
      <c r="E20" s="218">
        <v>0</v>
      </c>
      <c r="F20" s="217">
        <f>SUM(B20:E20)</f>
        <v>1286</v>
      </c>
      <c r="G20" s="220">
        <f>F20/$F$9</f>
        <v>0.0016391833654754333</v>
      </c>
      <c r="H20" s="221">
        <v>706</v>
      </c>
      <c r="I20" s="218">
        <v>937</v>
      </c>
      <c r="J20" s="217"/>
      <c r="K20" s="218"/>
      <c r="L20" s="217">
        <f>SUM(H20:K20)</f>
        <v>1643</v>
      </c>
      <c r="M20" s="222">
        <f>IF(ISERROR(F20/L20-1),"         /0",(F20/L20-1))</f>
        <v>-0.21728545343883143</v>
      </c>
      <c r="N20" s="221">
        <v>2561</v>
      </c>
      <c r="O20" s="218">
        <v>3856</v>
      </c>
      <c r="P20" s="217"/>
      <c r="Q20" s="218"/>
      <c r="R20" s="217">
        <f>SUM(N20:Q20)</f>
        <v>6417</v>
      </c>
      <c r="S20" s="220">
        <f>R20/$R$9</f>
        <v>0.0019085694978650909</v>
      </c>
      <c r="T20" s="221">
        <v>2733</v>
      </c>
      <c r="U20" s="218">
        <v>4281</v>
      </c>
      <c r="V20" s="217"/>
      <c r="W20" s="218"/>
      <c r="X20" s="217">
        <f>SUM(T20:W20)</f>
        <v>7014</v>
      </c>
      <c r="Y20" s="216">
        <f>IF(ISERROR(R20/X20-1),"         /0",IF(R20/X20&gt;5,"  *  ",(R20/X20-1)))</f>
        <v>-0.08511548331907615</v>
      </c>
    </row>
    <row r="21" spans="1:25" ht="19.5" customHeight="1">
      <c r="A21" s="223" t="s">
        <v>190</v>
      </c>
      <c r="B21" s="221">
        <v>1218</v>
      </c>
      <c r="C21" s="218">
        <v>0</v>
      </c>
      <c r="D21" s="217">
        <v>0</v>
      </c>
      <c r="E21" s="218">
        <v>0</v>
      </c>
      <c r="F21" s="217">
        <f t="shared" si="0"/>
        <v>1218</v>
      </c>
      <c r="G21" s="220">
        <f t="shared" si="1"/>
        <v>0.0015525080397737773</v>
      </c>
      <c r="H21" s="221">
        <v>377</v>
      </c>
      <c r="I21" s="218"/>
      <c r="J21" s="217"/>
      <c r="K21" s="218"/>
      <c r="L21" s="217">
        <f t="shared" si="2"/>
        <v>377</v>
      </c>
      <c r="M21" s="222">
        <f t="shared" si="3"/>
        <v>2.230769230769231</v>
      </c>
      <c r="N21" s="221">
        <v>3602</v>
      </c>
      <c r="O21" s="218"/>
      <c r="P21" s="217"/>
      <c r="Q21" s="218"/>
      <c r="R21" s="217">
        <f t="shared" si="4"/>
        <v>3602</v>
      </c>
      <c r="S21" s="220">
        <f t="shared" si="5"/>
        <v>0.0010713210739146108</v>
      </c>
      <c r="T21" s="221">
        <v>1929</v>
      </c>
      <c r="U21" s="218"/>
      <c r="V21" s="217"/>
      <c r="W21" s="218"/>
      <c r="X21" s="217">
        <f t="shared" si="6"/>
        <v>1929</v>
      </c>
      <c r="Y21" s="216">
        <f t="shared" si="7"/>
        <v>0.867288750648004</v>
      </c>
    </row>
    <row r="22" spans="1:25" ht="19.5" customHeight="1" thickBot="1">
      <c r="A22" s="223" t="s">
        <v>169</v>
      </c>
      <c r="B22" s="221">
        <v>42</v>
      </c>
      <c r="C22" s="218">
        <v>165</v>
      </c>
      <c r="D22" s="217">
        <v>5</v>
      </c>
      <c r="E22" s="218">
        <v>14</v>
      </c>
      <c r="F22" s="217">
        <f t="shared" si="0"/>
        <v>226</v>
      </c>
      <c r="G22" s="220">
        <f t="shared" si="1"/>
        <v>0.00028806799424373864</v>
      </c>
      <c r="H22" s="221">
        <v>201</v>
      </c>
      <c r="I22" s="218">
        <v>79</v>
      </c>
      <c r="J22" s="217">
        <v>13</v>
      </c>
      <c r="K22" s="218">
        <v>7</v>
      </c>
      <c r="L22" s="217">
        <f t="shared" si="2"/>
        <v>300</v>
      </c>
      <c r="M22" s="222">
        <f t="shared" si="3"/>
        <v>-0.2466666666666667</v>
      </c>
      <c r="N22" s="221">
        <v>446</v>
      </c>
      <c r="O22" s="218">
        <v>733</v>
      </c>
      <c r="P22" s="217">
        <v>45</v>
      </c>
      <c r="Q22" s="218">
        <v>52</v>
      </c>
      <c r="R22" s="217">
        <f t="shared" si="4"/>
        <v>1276</v>
      </c>
      <c r="S22" s="220">
        <f t="shared" si="5"/>
        <v>0.0003795129623306617</v>
      </c>
      <c r="T22" s="221">
        <v>788</v>
      </c>
      <c r="U22" s="218">
        <v>594</v>
      </c>
      <c r="V22" s="217">
        <v>26</v>
      </c>
      <c r="W22" s="218">
        <v>15</v>
      </c>
      <c r="X22" s="217">
        <f t="shared" si="6"/>
        <v>1423</v>
      </c>
      <c r="Y22" s="216">
        <f t="shared" si="7"/>
        <v>-0.10330288123682363</v>
      </c>
    </row>
    <row r="23" spans="1:25" s="271" customFormat="1" ht="19.5" customHeight="1">
      <c r="A23" s="280" t="s">
        <v>60</v>
      </c>
      <c r="B23" s="277">
        <f>SUM(B24:B36)</f>
        <v>106045</v>
      </c>
      <c r="C23" s="276">
        <f>SUM(C24:C36)</f>
        <v>113997</v>
      </c>
      <c r="D23" s="275">
        <f>SUM(D24:D36)</f>
        <v>17</v>
      </c>
      <c r="E23" s="276">
        <f>SUM(E24:E36)</f>
        <v>85</v>
      </c>
      <c r="F23" s="275">
        <f t="shared" si="0"/>
        <v>220144</v>
      </c>
      <c r="G23" s="278">
        <f t="shared" si="1"/>
        <v>0.28060371913625487</v>
      </c>
      <c r="H23" s="277">
        <f>SUM(H24:H36)</f>
        <v>99626</v>
      </c>
      <c r="I23" s="276">
        <f>SUM(I24:I36)</f>
        <v>98970</v>
      </c>
      <c r="J23" s="275">
        <f>SUM(J24:J36)</f>
        <v>9</v>
      </c>
      <c r="K23" s="276">
        <f>SUM(K24:K36)</f>
        <v>3</v>
      </c>
      <c r="L23" s="275">
        <f t="shared" si="2"/>
        <v>198608</v>
      </c>
      <c r="M23" s="279">
        <f t="shared" si="3"/>
        <v>0.1084347055506325</v>
      </c>
      <c r="N23" s="277">
        <f>SUM(N24:N36)</f>
        <v>467838</v>
      </c>
      <c r="O23" s="276">
        <f>SUM(O24:O36)</f>
        <v>466456</v>
      </c>
      <c r="P23" s="275">
        <f>SUM(P24:P36)</f>
        <v>63</v>
      </c>
      <c r="Q23" s="276">
        <f>SUM(Q24:Q36)</f>
        <v>113</v>
      </c>
      <c r="R23" s="275">
        <f t="shared" si="4"/>
        <v>934470</v>
      </c>
      <c r="S23" s="278">
        <f t="shared" si="5"/>
        <v>0.2779337601168757</v>
      </c>
      <c r="T23" s="277">
        <f>SUM(T24:T36)</f>
        <v>420071</v>
      </c>
      <c r="U23" s="276">
        <f>SUM(U24:U36)</f>
        <v>417244</v>
      </c>
      <c r="V23" s="275">
        <f>SUM(V24:V36)</f>
        <v>185</v>
      </c>
      <c r="W23" s="276">
        <f>SUM(W24:W36)</f>
        <v>108</v>
      </c>
      <c r="X23" s="275">
        <f t="shared" si="6"/>
        <v>837608</v>
      </c>
      <c r="Y23" s="272">
        <f t="shared" si="7"/>
        <v>0.11564120686526391</v>
      </c>
    </row>
    <row r="24" spans="1:25" ht="19.5" customHeight="1">
      <c r="A24" s="238" t="s">
        <v>157</v>
      </c>
      <c r="B24" s="235">
        <v>28791</v>
      </c>
      <c r="C24" s="233">
        <v>30594</v>
      </c>
      <c r="D24" s="234">
        <v>4</v>
      </c>
      <c r="E24" s="233">
        <v>72</v>
      </c>
      <c r="F24" s="234">
        <f t="shared" si="0"/>
        <v>59461</v>
      </c>
      <c r="G24" s="236">
        <f t="shared" si="1"/>
        <v>0.07579119914038471</v>
      </c>
      <c r="H24" s="235">
        <v>23219</v>
      </c>
      <c r="I24" s="233">
        <v>24050</v>
      </c>
      <c r="J24" s="234">
        <v>8</v>
      </c>
      <c r="K24" s="233">
        <v>0</v>
      </c>
      <c r="L24" s="234">
        <f t="shared" si="2"/>
        <v>47277</v>
      </c>
      <c r="M24" s="237">
        <f t="shared" si="3"/>
        <v>0.25771516805211836</v>
      </c>
      <c r="N24" s="235">
        <v>111424</v>
      </c>
      <c r="O24" s="233">
        <v>109189</v>
      </c>
      <c r="P24" s="234">
        <v>25</v>
      </c>
      <c r="Q24" s="233">
        <v>72</v>
      </c>
      <c r="R24" s="234">
        <f t="shared" si="4"/>
        <v>220710</v>
      </c>
      <c r="S24" s="236">
        <f t="shared" si="5"/>
        <v>0.06564444037304101</v>
      </c>
      <c r="T24" s="235">
        <v>106924</v>
      </c>
      <c r="U24" s="233">
        <v>104980</v>
      </c>
      <c r="V24" s="234">
        <v>149</v>
      </c>
      <c r="W24" s="233">
        <v>77</v>
      </c>
      <c r="X24" s="234">
        <f t="shared" si="6"/>
        <v>212130</v>
      </c>
      <c r="Y24" s="232">
        <f t="shared" si="7"/>
        <v>0.04044689577146099</v>
      </c>
    </row>
    <row r="25" spans="1:25" ht="19.5" customHeight="1">
      <c r="A25" s="238" t="s">
        <v>180</v>
      </c>
      <c r="B25" s="235">
        <v>23527</v>
      </c>
      <c r="C25" s="233">
        <v>24894</v>
      </c>
      <c r="D25" s="234">
        <v>0</v>
      </c>
      <c r="E25" s="233">
        <v>0</v>
      </c>
      <c r="F25" s="234">
        <f t="shared" si="0"/>
        <v>48421</v>
      </c>
      <c r="G25" s="236">
        <f t="shared" si="1"/>
        <v>0.06171920508529234</v>
      </c>
      <c r="H25" s="235">
        <v>22566</v>
      </c>
      <c r="I25" s="233">
        <v>22501</v>
      </c>
      <c r="J25" s="234"/>
      <c r="K25" s="233"/>
      <c r="L25" s="234">
        <f t="shared" si="2"/>
        <v>45067</v>
      </c>
      <c r="M25" s="237">
        <f t="shared" si="3"/>
        <v>0.0744225264606031</v>
      </c>
      <c r="N25" s="235">
        <v>91322</v>
      </c>
      <c r="O25" s="233">
        <v>92410</v>
      </c>
      <c r="P25" s="234"/>
      <c r="Q25" s="233"/>
      <c r="R25" s="234">
        <f t="shared" si="4"/>
        <v>183732</v>
      </c>
      <c r="S25" s="236">
        <f t="shared" si="5"/>
        <v>0.054646297488195245</v>
      </c>
      <c r="T25" s="235">
        <v>90790</v>
      </c>
      <c r="U25" s="233">
        <v>92821</v>
      </c>
      <c r="V25" s="234"/>
      <c r="W25" s="233"/>
      <c r="X25" s="234">
        <f t="shared" si="6"/>
        <v>183611</v>
      </c>
      <c r="Y25" s="232">
        <f t="shared" si="7"/>
        <v>0.0006590019116501367</v>
      </c>
    </row>
    <row r="26" spans="1:25" ht="19.5" customHeight="1">
      <c r="A26" s="238" t="s">
        <v>181</v>
      </c>
      <c r="B26" s="235">
        <v>16625</v>
      </c>
      <c r="C26" s="233">
        <v>17937</v>
      </c>
      <c r="D26" s="234">
        <v>0</v>
      </c>
      <c r="E26" s="233">
        <v>0</v>
      </c>
      <c r="F26" s="234">
        <f t="shared" si="0"/>
        <v>34562</v>
      </c>
      <c r="G26" s="236">
        <f t="shared" si="1"/>
        <v>0.044054008925009276</v>
      </c>
      <c r="H26" s="235">
        <v>15479</v>
      </c>
      <c r="I26" s="233">
        <v>14610</v>
      </c>
      <c r="J26" s="234"/>
      <c r="K26" s="233"/>
      <c r="L26" s="234">
        <f t="shared" si="2"/>
        <v>30089</v>
      </c>
      <c r="M26" s="237">
        <f t="shared" si="3"/>
        <v>0.1486589783641863</v>
      </c>
      <c r="N26" s="235">
        <v>73951</v>
      </c>
      <c r="O26" s="233">
        <v>73408</v>
      </c>
      <c r="P26" s="234"/>
      <c r="Q26" s="233"/>
      <c r="R26" s="234">
        <f t="shared" si="4"/>
        <v>147359</v>
      </c>
      <c r="S26" s="236">
        <f t="shared" si="5"/>
        <v>0.043828096094109696</v>
      </c>
      <c r="T26" s="235">
        <v>64018</v>
      </c>
      <c r="U26" s="233">
        <v>61891</v>
      </c>
      <c r="V26" s="234"/>
      <c r="W26" s="233"/>
      <c r="X26" s="234">
        <f t="shared" si="6"/>
        <v>125909</v>
      </c>
      <c r="Y26" s="232">
        <f t="shared" si="7"/>
        <v>0.1703611338347537</v>
      </c>
    </row>
    <row r="27" spans="1:25" ht="19.5" customHeight="1">
      <c r="A27" s="238" t="s">
        <v>186</v>
      </c>
      <c r="B27" s="235">
        <v>9631</v>
      </c>
      <c r="C27" s="233">
        <v>10093</v>
      </c>
      <c r="D27" s="234">
        <v>0</v>
      </c>
      <c r="E27" s="233">
        <v>0</v>
      </c>
      <c r="F27" s="234">
        <f>SUM(B27:E27)</f>
        <v>19724</v>
      </c>
      <c r="G27" s="236">
        <f>F27/$F$9</f>
        <v>0.02514094300205089</v>
      </c>
      <c r="H27" s="235"/>
      <c r="I27" s="233"/>
      <c r="J27" s="234"/>
      <c r="K27" s="233"/>
      <c r="L27" s="234">
        <f>SUM(H27:K27)</f>
        <v>0</v>
      </c>
      <c r="M27" s="237" t="str">
        <f>IF(ISERROR(F27/L27-1),"         /0",(F27/L27-1))</f>
        <v>         /0</v>
      </c>
      <c r="N27" s="235">
        <v>43397</v>
      </c>
      <c r="O27" s="233">
        <v>41442</v>
      </c>
      <c r="P27" s="234"/>
      <c r="Q27" s="233"/>
      <c r="R27" s="234">
        <f>SUM(N27:Q27)</f>
        <v>84839</v>
      </c>
      <c r="S27" s="236">
        <f>R27/$R$9</f>
        <v>0.025233150635713953</v>
      </c>
      <c r="T27" s="235"/>
      <c r="U27" s="233"/>
      <c r="V27" s="234"/>
      <c r="W27" s="233"/>
      <c r="X27" s="234">
        <f>SUM(T27:W27)</f>
        <v>0</v>
      </c>
      <c r="Y27" s="232" t="str">
        <f>IF(ISERROR(R27/X27-1),"         /0",IF(R27/X27&gt;5,"  *  ",(R27/X27-1)))</f>
        <v>         /0</v>
      </c>
    </row>
    <row r="28" spans="1:25" ht="19.5" customHeight="1">
      <c r="A28" s="238" t="s">
        <v>188</v>
      </c>
      <c r="B28" s="235">
        <v>7404</v>
      </c>
      <c r="C28" s="233">
        <v>8531</v>
      </c>
      <c r="D28" s="234">
        <v>0</v>
      </c>
      <c r="E28" s="233">
        <v>0</v>
      </c>
      <c r="F28" s="234">
        <f t="shared" si="0"/>
        <v>15935</v>
      </c>
      <c r="G28" s="236">
        <f t="shared" si="1"/>
        <v>0.020311342868468918</v>
      </c>
      <c r="H28" s="235">
        <v>10403</v>
      </c>
      <c r="I28" s="233">
        <v>10232</v>
      </c>
      <c r="J28" s="234"/>
      <c r="K28" s="233"/>
      <c r="L28" s="234">
        <f t="shared" si="2"/>
        <v>20635</v>
      </c>
      <c r="M28" s="237">
        <f t="shared" si="3"/>
        <v>-0.2277683547370971</v>
      </c>
      <c r="N28" s="235">
        <v>51941</v>
      </c>
      <c r="O28" s="233">
        <v>50370</v>
      </c>
      <c r="P28" s="234"/>
      <c r="Q28" s="233"/>
      <c r="R28" s="234">
        <f t="shared" si="4"/>
        <v>102311</v>
      </c>
      <c r="S28" s="236">
        <f t="shared" si="5"/>
        <v>0.030429741919288655</v>
      </c>
      <c r="T28" s="235">
        <v>46838</v>
      </c>
      <c r="U28" s="233">
        <v>45463</v>
      </c>
      <c r="V28" s="234"/>
      <c r="W28" s="233"/>
      <c r="X28" s="234">
        <f t="shared" si="6"/>
        <v>92301</v>
      </c>
      <c r="Y28" s="232">
        <f t="shared" si="7"/>
        <v>0.10844952925753781</v>
      </c>
    </row>
    <row r="29" spans="1:25" ht="19.5" customHeight="1">
      <c r="A29" s="238" t="s">
        <v>158</v>
      </c>
      <c r="B29" s="235">
        <v>5338</v>
      </c>
      <c r="C29" s="233">
        <v>5103</v>
      </c>
      <c r="D29" s="234">
        <v>0</v>
      </c>
      <c r="E29" s="233">
        <v>0</v>
      </c>
      <c r="F29" s="234">
        <f>SUM(B29:E29)</f>
        <v>10441</v>
      </c>
      <c r="G29" s="236">
        <f>F29/$F$9</f>
        <v>0.013308486406632193</v>
      </c>
      <c r="H29" s="235">
        <v>13100</v>
      </c>
      <c r="I29" s="233">
        <v>11923</v>
      </c>
      <c r="J29" s="234"/>
      <c r="K29" s="233"/>
      <c r="L29" s="234">
        <f>SUM(H29:K29)</f>
        <v>25023</v>
      </c>
      <c r="M29" s="237">
        <f>IF(ISERROR(F29/L29-1),"         /0",(F29/L29-1))</f>
        <v>-0.5827438756344163</v>
      </c>
      <c r="N29" s="235">
        <v>22794</v>
      </c>
      <c r="O29" s="233">
        <v>21417</v>
      </c>
      <c r="P29" s="234"/>
      <c r="Q29" s="233"/>
      <c r="R29" s="234">
        <f>SUM(N29:Q29)</f>
        <v>44211</v>
      </c>
      <c r="S29" s="236">
        <f>R29/$R$9</f>
        <v>0.013149410327273419</v>
      </c>
      <c r="T29" s="235">
        <v>49527</v>
      </c>
      <c r="U29" s="233">
        <v>46943</v>
      </c>
      <c r="V29" s="234"/>
      <c r="W29" s="233"/>
      <c r="X29" s="234">
        <f>SUM(T29:W29)</f>
        <v>96470</v>
      </c>
      <c r="Y29" s="232">
        <f>IF(ISERROR(R29/X29-1),"         /0",IF(R29/X29&gt;5,"  *  ",(R29/X29-1)))</f>
        <v>-0.5417124494661553</v>
      </c>
    </row>
    <row r="30" spans="1:25" ht="19.5" customHeight="1">
      <c r="A30" s="238" t="s">
        <v>197</v>
      </c>
      <c r="B30" s="235">
        <v>3855</v>
      </c>
      <c r="C30" s="233">
        <v>4594</v>
      </c>
      <c r="D30" s="234">
        <v>0</v>
      </c>
      <c r="E30" s="233">
        <v>0</v>
      </c>
      <c r="F30" s="234">
        <f>SUM(B30:E30)</f>
        <v>8449</v>
      </c>
      <c r="G30" s="236">
        <f>F30/$F$9</f>
        <v>0.010769409218430743</v>
      </c>
      <c r="H30" s="235">
        <v>3236</v>
      </c>
      <c r="I30" s="233">
        <v>3763</v>
      </c>
      <c r="J30" s="234"/>
      <c r="K30" s="233"/>
      <c r="L30" s="234">
        <f>SUM(H30:K30)</f>
        <v>6999</v>
      </c>
      <c r="M30" s="237">
        <f>IF(ISERROR(F30/L30-1),"         /0",(F30/L30-1))</f>
        <v>0.20717245320760114</v>
      </c>
      <c r="N30" s="235">
        <v>13358</v>
      </c>
      <c r="O30" s="233">
        <v>15917</v>
      </c>
      <c r="P30" s="234"/>
      <c r="Q30" s="233"/>
      <c r="R30" s="234">
        <f>SUM(N30:Q30)</f>
        <v>29275</v>
      </c>
      <c r="S30" s="236">
        <f>R30/$R$9</f>
        <v>0.008707086185133323</v>
      </c>
      <c r="T30" s="235">
        <v>13508</v>
      </c>
      <c r="U30" s="233">
        <v>15208</v>
      </c>
      <c r="V30" s="234"/>
      <c r="W30" s="233"/>
      <c r="X30" s="234">
        <f>SUM(T30:W30)</f>
        <v>28716</v>
      </c>
      <c r="Y30" s="232">
        <f>IF(ISERROR(R30/X30-1),"         /0",IF(R30/X30&gt;5,"  *  ",(R30/X30-1)))</f>
        <v>0.019466499512466928</v>
      </c>
    </row>
    <row r="31" spans="1:25" ht="19.5" customHeight="1">
      <c r="A31" s="238" t="s">
        <v>159</v>
      </c>
      <c r="B31" s="235">
        <v>3460</v>
      </c>
      <c r="C31" s="233">
        <v>3992</v>
      </c>
      <c r="D31" s="234">
        <v>0</v>
      </c>
      <c r="E31" s="233">
        <v>0</v>
      </c>
      <c r="F31" s="234">
        <f>SUM(B31:E31)</f>
        <v>7452</v>
      </c>
      <c r="G31" s="236">
        <f>F31/$F$9</f>
        <v>0.009498595987187348</v>
      </c>
      <c r="H31" s="235"/>
      <c r="I31" s="233"/>
      <c r="J31" s="234"/>
      <c r="K31" s="233"/>
      <c r="L31" s="234">
        <f>SUM(H31:K31)</f>
        <v>0</v>
      </c>
      <c r="M31" s="237" t="str">
        <f>IF(ISERROR(F31/L31-1),"         /0",(F31/L31-1))</f>
        <v>         /0</v>
      </c>
      <c r="N31" s="235">
        <v>14938</v>
      </c>
      <c r="O31" s="233">
        <v>15469</v>
      </c>
      <c r="P31" s="234"/>
      <c r="Q31" s="233"/>
      <c r="R31" s="234">
        <f>SUM(N31:Q31)</f>
        <v>30407</v>
      </c>
      <c r="S31" s="236">
        <f>R31/$R$9</f>
        <v>0.009043770098423535</v>
      </c>
      <c r="T31" s="235"/>
      <c r="U31" s="233"/>
      <c r="V31" s="234"/>
      <c r="W31" s="233"/>
      <c r="X31" s="234">
        <f>SUM(T31:W31)</f>
        <v>0</v>
      </c>
      <c r="Y31" s="232" t="str">
        <f>IF(ISERROR(R31/X31-1),"         /0",IF(R31/X31&gt;5,"  *  ",(R31/X31-1)))</f>
        <v>         /0</v>
      </c>
    </row>
    <row r="32" spans="1:25" ht="19.5" customHeight="1">
      <c r="A32" s="238" t="s">
        <v>199</v>
      </c>
      <c r="B32" s="235">
        <v>2847</v>
      </c>
      <c r="C32" s="233">
        <v>2899</v>
      </c>
      <c r="D32" s="234">
        <v>0</v>
      </c>
      <c r="E32" s="233">
        <v>0</v>
      </c>
      <c r="F32" s="234">
        <f t="shared" si="0"/>
        <v>5746</v>
      </c>
      <c r="G32" s="236">
        <f t="shared" si="1"/>
        <v>0.007324065021789922</v>
      </c>
      <c r="H32" s="235">
        <v>3303</v>
      </c>
      <c r="I32" s="233">
        <v>3133</v>
      </c>
      <c r="J32" s="234"/>
      <c r="K32" s="233"/>
      <c r="L32" s="234">
        <f t="shared" si="2"/>
        <v>6436</v>
      </c>
      <c r="M32" s="237">
        <f t="shared" si="3"/>
        <v>-0.10720944686140454</v>
      </c>
      <c r="N32" s="235">
        <v>14716</v>
      </c>
      <c r="O32" s="233">
        <v>14123</v>
      </c>
      <c r="P32" s="234"/>
      <c r="Q32" s="233"/>
      <c r="R32" s="234">
        <f t="shared" si="4"/>
        <v>28839</v>
      </c>
      <c r="S32" s="236">
        <f t="shared" si="5"/>
        <v>0.008577409342205291</v>
      </c>
      <c r="T32" s="235">
        <v>15079</v>
      </c>
      <c r="U32" s="233">
        <v>13973</v>
      </c>
      <c r="V32" s="234"/>
      <c r="W32" s="233"/>
      <c r="X32" s="234">
        <f t="shared" si="6"/>
        <v>29052</v>
      </c>
      <c r="Y32" s="232">
        <f t="shared" si="7"/>
        <v>-0.007331681123502687</v>
      </c>
    </row>
    <row r="33" spans="1:25" ht="19.5" customHeight="1">
      <c r="A33" s="238" t="s">
        <v>201</v>
      </c>
      <c r="B33" s="235">
        <v>1763</v>
      </c>
      <c r="C33" s="233">
        <v>2139</v>
      </c>
      <c r="D33" s="234">
        <v>0</v>
      </c>
      <c r="E33" s="233">
        <v>0</v>
      </c>
      <c r="F33" s="234">
        <f t="shared" si="0"/>
        <v>3902</v>
      </c>
      <c r="G33" s="236">
        <f t="shared" si="1"/>
        <v>0.004973634130703842</v>
      </c>
      <c r="H33" s="235">
        <v>2018</v>
      </c>
      <c r="I33" s="233">
        <v>1798</v>
      </c>
      <c r="J33" s="234"/>
      <c r="K33" s="233"/>
      <c r="L33" s="234">
        <f t="shared" si="2"/>
        <v>3816</v>
      </c>
      <c r="M33" s="237">
        <f t="shared" si="3"/>
        <v>0.02253668763102734</v>
      </c>
      <c r="N33" s="235">
        <v>6377</v>
      </c>
      <c r="O33" s="233">
        <v>7081</v>
      </c>
      <c r="P33" s="234"/>
      <c r="Q33" s="233"/>
      <c r="R33" s="234">
        <f t="shared" si="4"/>
        <v>13458</v>
      </c>
      <c r="S33" s="236">
        <f t="shared" si="5"/>
        <v>0.004002731541572135</v>
      </c>
      <c r="T33" s="235">
        <v>8041</v>
      </c>
      <c r="U33" s="233">
        <v>8070</v>
      </c>
      <c r="V33" s="234"/>
      <c r="W33" s="233"/>
      <c r="X33" s="234">
        <f t="shared" si="6"/>
        <v>16111</v>
      </c>
      <c r="Y33" s="232">
        <f t="shared" si="7"/>
        <v>-0.16467010117311154</v>
      </c>
    </row>
    <row r="34" spans="1:25" ht="19.5" customHeight="1">
      <c r="A34" s="238" t="s">
        <v>162</v>
      </c>
      <c r="B34" s="235">
        <v>1823</v>
      </c>
      <c r="C34" s="233">
        <v>1556</v>
      </c>
      <c r="D34" s="234">
        <v>0</v>
      </c>
      <c r="E34" s="233">
        <v>0</v>
      </c>
      <c r="F34" s="234">
        <f t="shared" si="0"/>
        <v>3379</v>
      </c>
      <c r="G34" s="236">
        <f t="shared" si="1"/>
        <v>0.004306998905086694</v>
      </c>
      <c r="H34" s="235">
        <v>5204</v>
      </c>
      <c r="I34" s="233">
        <v>5121</v>
      </c>
      <c r="J34" s="234"/>
      <c r="K34" s="233"/>
      <c r="L34" s="234">
        <f t="shared" si="2"/>
        <v>10325</v>
      </c>
      <c r="M34" s="237">
        <f t="shared" si="3"/>
        <v>-0.6727360774818402</v>
      </c>
      <c r="N34" s="235">
        <v>8869</v>
      </c>
      <c r="O34" s="233">
        <v>6953</v>
      </c>
      <c r="P34" s="234"/>
      <c r="Q34" s="233"/>
      <c r="R34" s="234">
        <f t="shared" si="4"/>
        <v>15822</v>
      </c>
      <c r="S34" s="236">
        <f t="shared" si="5"/>
        <v>0.004705841763319537</v>
      </c>
      <c r="T34" s="235">
        <v>19996</v>
      </c>
      <c r="U34" s="233">
        <v>18678</v>
      </c>
      <c r="V34" s="234"/>
      <c r="W34" s="233"/>
      <c r="X34" s="234">
        <f t="shared" si="6"/>
        <v>38674</v>
      </c>
      <c r="Y34" s="232">
        <f t="shared" si="7"/>
        <v>-0.5908879350468015</v>
      </c>
    </row>
    <row r="35" spans="1:25" ht="19.5" customHeight="1">
      <c r="A35" s="238" t="s">
        <v>196</v>
      </c>
      <c r="B35" s="235">
        <v>739</v>
      </c>
      <c r="C35" s="233">
        <v>1484</v>
      </c>
      <c r="D35" s="234">
        <v>0</v>
      </c>
      <c r="E35" s="233">
        <v>0</v>
      </c>
      <c r="F35" s="234">
        <f t="shared" si="0"/>
        <v>2223</v>
      </c>
      <c r="G35" s="236">
        <f t="shared" si="1"/>
        <v>0.0028335183681585446</v>
      </c>
      <c r="H35" s="235">
        <v>970</v>
      </c>
      <c r="I35" s="233">
        <v>1807</v>
      </c>
      <c r="J35" s="234"/>
      <c r="K35" s="233"/>
      <c r="L35" s="234">
        <f t="shared" si="2"/>
        <v>2777</v>
      </c>
      <c r="M35" s="237" t="s">
        <v>50</v>
      </c>
      <c r="N35" s="235">
        <v>3783</v>
      </c>
      <c r="O35" s="233">
        <v>7273</v>
      </c>
      <c r="P35" s="234"/>
      <c r="Q35" s="233"/>
      <c r="R35" s="234">
        <f t="shared" si="4"/>
        <v>11056</v>
      </c>
      <c r="S35" s="236">
        <f t="shared" si="5"/>
        <v>0.003288319209661282</v>
      </c>
      <c r="T35" s="235">
        <v>4736</v>
      </c>
      <c r="U35" s="233">
        <v>9072</v>
      </c>
      <c r="V35" s="234"/>
      <c r="W35" s="233"/>
      <c r="X35" s="234">
        <f t="shared" si="6"/>
        <v>13808</v>
      </c>
      <c r="Y35" s="232">
        <f t="shared" si="7"/>
        <v>-0.1993047508690614</v>
      </c>
    </row>
    <row r="36" spans="1:25" ht="19.5" customHeight="1" thickBot="1">
      <c r="A36" s="238" t="s">
        <v>169</v>
      </c>
      <c r="B36" s="235">
        <v>242</v>
      </c>
      <c r="C36" s="233">
        <v>181</v>
      </c>
      <c r="D36" s="234">
        <v>13</v>
      </c>
      <c r="E36" s="233">
        <v>13</v>
      </c>
      <c r="F36" s="234">
        <f t="shared" si="0"/>
        <v>449</v>
      </c>
      <c r="G36" s="236">
        <f t="shared" si="1"/>
        <v>0.0005723120770594631</v>
      </c>
      <c r="H36" s="235">
        <v>128</v>
      </c>
      <c r="I36" s="233">
        <v>32</v>
      </c>
      <c r="J36" s="234">
        <v>1</v>
      </c>
      <c r="K36" s="233">
        <v>3</v>
      </c>
      <c r="L36" s="234">
        <f t="shared" si="2"/>
        <v>164</v>
      </c>
      <c r="M36" s="237" t="s">
        <v>50</v>
      </c>
      <c r="N36" s="235">
        <v>10968</v>
      </c>
      <c r="O36" s="233">
        <v>11404</v>
      </c>
      <c r="P36" s="234">
        <v>38</v>
      </c>
      <c r="Q36" s="233">
        <v>41</v>
      </c>
      <c r="R36" s="234">
        <f t="shared" si="4"/>
        <v>22451</v>
      </c>
      <c r="S36" s="236">
        <f t="shared" si="5"/>
        <v>0.006677465138938625</v>
      </c>
      <c r="T36" s="235">
        <v>614</v>
      </c>
      <c r="U36" s="233">
        <v>145</v>
      </c>
      <c r="V36" s="234">
        <v>36</v>
      </c>
      <c r="W36" s="233">
        <v>31</v>
      </c>
      <c r="X36" s="234">
        <f t="shared" si="6"/>
        <v>826</v>
      </c>
      <c r="Y36" s="232" t="str">
        <f t="shared" si="7"/>
        <v>  *  </v>
      </c>
    </row>
    <row r="37" spans="1:25" s="271" customFormat="1" ht="19.5" customHeight="1">
      <c r="A37" s="280" t="s">
        <v>59</v>
      </c>
      <c r="B37" s="277">
        <f>SUM(B38:B46)</f>
        <v>51430</v>
      </c>
      <c r="C37" s="276">
        <f>SUM(C38:C46)</f>
        <v>42946</v>
      </c>
      <c r="D37" s="275">
        <f>SUM(D38:D46)</f>
        <v>8</v>
      </c>
      <c r="E37" s="276">
        <f>SUM(E38:E46)</f>
        <v>0</v>
      </c>
      <c r="F37" s="275">
        <f t="shared" si="0"/>
        <v>94384</v>
      </c>
      <c r="G37" s="278">
        <f t="shared" si="1"/>
        <v>0.12030535207389836</v>
      </c>
      <c r="H37" s="277">
        <f>SUM(H38:H46)</f>
        <v>46801</v>
      </c>
      <c r="I37" s="276">
        <f>SUM(I38:I46)</f>
        <v>39649</v>
      </c>
      <c r="J37" s="275">
        <f>SUM(J38:J46)</f>
        <v>0</v>
      </c>
      <c r="K37" s="276">
        <f>SUM(K38:K46)</f>
        <v>0</v>
      </c>
      <c r="L37" s="275">
        <f t="shared" si="2"/>
        <v>86450</v>
      </c>
      <c r="M37" s="279">
        <f t="shared" si="3"/>
        <v>0.09177559282822445</v>
      </c>
      <c r="N37" s="277">
        <f>SUM(N38:N46)</f>
        <v>212426</v>
      </c>
      <c r="O37" s="276">
        <f>SUM(O38:O46)</f>
        <v>173968</v>
      </c>
      <c r="P37" s="275">
        <f>SUM(P38:P46)</f>
        <v>50</v>
      </c>
      <c r="Q37" s="276">
        <f>SUM(Q38:Q46)</f>
        <v>0</v>
      </c>
      <c r="R37" s="275">
        <f t="shared" si="4"/>
        <v>386444</v>
      </c>
      <c r="S37" s="278">
        <f t="shared" si="5"/>
        <v>0.11493770157908324</v>
      </c>
      <c r="T37" s="277">
        <f>SUM(T38:T46)</f>
        <v>184929</v>
      </c>
      <c r="U37" s="276">
        <f>SUM(U38:U46)</f>
        <v>157065</v>
      </c>
      <c r="V37" s="275">
        <f>SUM(V38:V46)</f>
        <v>95</v>
      </c>
      <c r="W37" s="276">
        <f>SUM(W38:W46)</f>
        <v>3</v>
      </c>
      <c r="X37" s="275">
        <f t="shared" si="6"/>
        <v>342092</v>
      </c>
      <c r="Y37" s="272">
        <f t="shared" si="7"/>
        <v>0.12964933409726043</v>
      </c>
    </row>
    <row r="38" spans="1:25" ht="19.5" customHeight="1">
      <c r="A38" s="238" t="s">
        <v>157</v>
      </c>
      <c r="B38" s="235">
        <v>24271</v>
      </c>
      <c r="C38" s="233">
        <v>19816</v>
      </c>
      <c r="D38" s="234">
        <v>8</v>
      </c>
      <c r="E38" s="233">
        <v>0</v>
      </c>
      <c r="F38" s="234">
        <f t="shared" si="0"/>
        <v>44095</v>
      </c>
      <c r="G38" s="236">
        <f t="shared" si="1"/>
        <v>0.056205124806095824</v>
      </c>
      <c r="H38" s="235">
        <v>21274</v>
      </c>
      <c r="I38" s="233">
        <v>18610</v>
      </c>
      <c r="J38" s="234"/>
      <c r="K38" s="233">
        <v>0</v>
      </c>
      <c r="L38" s="234">
        <f t="shared" si="2"/>
        <v>39884</v>
      </c>
      <c r="M38" s="237">
        <f t="shared" si="3"/>
        <v>0.10558118543776951</v>
      </c>
      <c r="N38" s="235">
        <v>101848</v>
      </c>
      <c r="O38" s="233">
        <v>85831</v>
      </c>
      <c r="P38" s="234">
        <v>50</v>
      </c>
      <c r="Q38" s="233">
        <v>0</v>
      </c>
      <c r="R38" s="234">
        <f t="shared" si="4"/>
        <v>187729</v>
      </c>
      <c r="S38" s="236">
        <f t="shared" si="5"/>
        <v>0.055835101023019425</v>
      </c>
      <c r="T38" s="235">
        <v>82173</v>
      </c>
      <c r="U38" s="233">
        <v>72410</v>
      </c>
      <c r="V38" s="234">
        <v>91</v>
      </c>
      <c r="W38" s="233">
        <v>0</v>
      </c>
      <c r="X38" s="217">
        <f t="shared" si="6"/>
        <v>154674</v>
      </c>
      <c r="Y38" s="232">
        <f t="shared" si="7"/>
        <v>0.2137075397287198</v>
      </c>
    </row>
    <row r="39" spans="1:25" ht="19.5" customHeight="1">
      <c r="A39" s="238" t="s">
        <v>189</v>
      </c>
      <c r="B39" s="235">
        <v>8299</v>
      </c>
      <c r="C39" s="233">
        <v>7013</v>
      </c>
      <c r="D39" s="234">
        <v>0</v>
      </c>
      <c r="E39" s="233">
        <v>0</v>
      </c>
      <c r="F39" s="234">
        <f t="shared" si="0"/>
        <v>15312</v>
      </c>
      <c r="G39" s="236">
        <f t="shared" si="1"/>
        <v>0.01951724392858463</v>
      </c>
      <c r="H39" s="235">
        <v>9223</v>
      </c>
      <c r="I39" s="233">
        <v>8129</v>
      </c>
      <c r="J39" s="234"/>
      <c r="K39" s="233"/>
      <c r="L39" s="234">
        <f t="shared" si="2"/>
        <v>17352</v>
      </c>
      <c r="M39" s="237">
        <f t="shared" si="3"/>
        <v>-0.11756569847856158</v>
      </c>
      <c r="N39" s="235">
        <v>35567</v>
      </c>
      <c r="O39" s="233">
        <v>31183</v>
      </c>
      <c r="P39" s="234"/>
      <c r="Q39" s="233"/>
      <c r="R39" s="234">
        <f t="shared" si="4"/>
        <v>66750</v>
      </c>
      <c r="S39" s="236">
        <f t="shared" si="5"/>
        <v>0.019853048773958985</v>
      </c>
      <c r="T39" s="235">
        <v>36808</v>
      </c>
      <c r="U39" s="233">
        <v>33195</v>
      </c>
      <c r="V39" s="234"/>
      <c r="W39" s="233"/>
      <c r="X39" s="217">
        <f t="shared" si="6"/>
        <v>70003</v>
      </c>
      <c r="Y39" s="232">
        <f t="shared" si="7"/>
        <v>-0.046469437024127536</v>
      </c>
    </row>
    <row r="40" spans="1:25" ht="19.5" customHeight="1">
      <c r="A40" s="238" t="s">
        <v>191</v>
      </c>
      <c r="B40" s="235">
        <v>7714</v>
      </c>
      <c r="C40" s="233">
        <v>6135</v>
      </c>
      <c r="D40" s="234">
        <v>0</v>
      </c>
      <c r="E40" s="233">
        <v>0</v>
      </c>
      <c r="F40" s="234">
        <f aca="true" t="shared" si="8" ref="F40:F46">SUM(B40:E40)</f>
        <v>13849</v>
      </c>
      <c r="G40" s="236">
        <f aca="true" t="shared" si="9" ref="G40:G46">F40/$F$9</f>
        <v>0.017652449788856356</v>
      </c>
      <c r="H40" s="235">
        <v>8169</v>
      </c>
      <c r="I40" s="233">
        <v>6875</v>
      </c>
      <c r="J40" s="234"/>
      <c r="K40" s="233"/>
      <c r="L40" s="234">
        <f aca="true" t="shared" si="10" ref="L40:L46">SUM(H40:K40)</f>
        <v>15044</v>
      </c>
      <c r="M40" s="237">
        <f aca="true" t="shared" si="11" ref="M40:M46">IF(ISERROR(F40/L40-1),"         /0",(F40/L40-1))</f>
        <v>-0.07943366126030316</v>
      </c>
      <c r="N40" s="235">
        <v>28656</v>
      </c>
      <c r="O40" s="233">
        <v>25441</v>
      </c>
      <c r="P40" s="234"/>
      <c r="Q40" s="233"/>
      <c r="R40" s="234">
        <f aca="true" t="shared" si="12" ref="R40:R46">SUM(N40:Q40)</f>
        <v>54097</v>
      </c>
      <c r="S40" s="236">
        <f aca="true" t="shared" si="13" ref="S40:S46">R40/$R$9</f>
        <v>0.01608974351348104</v>
      </c>
      <c r="T40" s="235">
        <v>29785</v>
      </c>
      <c r="U40" s="233">
        <v>26068</v>
      </c>
      <c r="V40" s="234"/>
      <c r="W40" s="233"/>
      <c r="X40" s="217">
        <f aca="true" t="shared" si="14" ref="X40:X46">SUM(T40:W40)</f>
        <v>55853</v>
      </c>
      <c r="Y40" s="232">
        <f aca="true" t="shared" si="15" ref="Y40:Y46">IF(ISERROR(R40/X40-1),"         /0",IF(R40/X40&gt;5,"  *  ",(R40/X40-1)))</f>
        <v>-0.031439671996132734</v>
      </c>
    </row>
    <row r="41" spans="1:25" ht="19.5" customHeight="1">
      <c r="A41" s="238" t="s">
        <v>194</v>
      </c>
      <c r="B41" s="235">
        <v>6125</v>
      </c>
      <c r="C41" s="233">
        <v>5697</v>
      </c>
      <c r="D41" s="234">
        <v>0</v>
      </c>
      <c r="E41" s="233">
        <v>0</v>
      </c>
      <c r="F41" s="234">
        <f>SUM(B41:E41)</f>
        <v>11822</v>
      </c>
      <c r="G41" s="236">
        <f>F41/$F$9</f>
        <v>0.01506876030066141</v>
      </c>
      <c r="H41" s="235">
        <v>6579</v>
      </c>
      <c r="I41" s="233">
        <v>6035</v>
      </c>
      <c r="J41" s="234"/>
      <c r="K41" s="233"/>
      <c r="L41" s="234">
        <f>SUM(H41:K41)</f>
        <v>12614</v>
      </c>
      <c r="M41" s="237">
        <f>IF(ISERROR(F41/L41-1),"         /0",(F41/L41-1))</f>
        <v>-0.06278737910258447</v>
      </c>
      <c r="N41" s="235">
        <v>25558</v>
      </c>
      <c r="O41" s="233">
        <v>23467</v>
      </c>
      <c r="P41" s="234"/>
      <c r="Q41" s="233"/>
      <c r="R41" s="234">
        <f>SUM(N41:Q41)</f>
        <v>49025</v>
      </c>
      <c r="S41" s="236">
        <f>R41/$R$9</f>
        <v>0.014581209230611824</v>
      </c>
      <c r="T41" s="235">
        <v>26582</v>
      </c>
      <c r="U41" s="233">
        <v>25392</v>
      </c>
      <c r="V41" s="234"/>
      <c r="W41" s="233"/>
      <c r="X41" s="217">
        <f>SUM(T41:W41)</f>
        <v>51974</v>
      </c>
      <c r="Y41" s="232">
        <f>IF(ISERROR(R41/X41-1),"         /0",IF(R41/X41&gt;5,"  *  ",(R41/X41-1)))</f>
        <v>-0.05673990841574639</v>
      </c>
    </row>
    <row r="42" spans="1:25" ht="19.5" customHeight="1">
      <c r="A42" s="238" t="s">
        <v>198</v>
      </c>
      <c r="B42" s="235">
        <v>2816</v>
      </c>
      <c r="C42" s="233">
        <v>3551</v>
      </c>
      <c r="D42" s="234">
        <v>0</v>
      </c>
      <c r="E42" s="233">
        <v>0</v>
      </c>
      <c r="F42" s="234">
        <f t="shared" si="8"/>
        <v>6367</v>
      </c>
      <c r="G42" s="236">
        <f t="shared" si="9"/>
        <v>0.008115614687388868</v>
      </c>
      <c r="H42" s="235"/>
      <c r="I42" s="233"/>
      <c r="J42" s="234"/>
      <c r="K42" s="233"/>
      <c r="L42" s="234">
        <f t="shared" si="10"/>
        <v>0</v>
      </c>
      <c r="M42" s="237" t="str">
        <f t="shared" si="11"/>
        <v>         /0</v>
      </c>
      <c r="N42" s="235">
        <v>2816</v>
      </c>
      <c r="O42" s="233">
        <v>3551</v>
      </c>
      <c r="P42" s="234"/>
      <c r="Q42" s="233"/>
      <c r="R42" s="234">
        <f t="shared" si="12"/>
        <v>6367</v>
      </c>
      <c r="S42" s="236">
        <f t="shared" si="13"/>
        <v>0.001893698300281601</v>
      </c>
      <c r="T42" s="235"/>
      <c r="U42" s="233"/>
      <c r="V42" s="234"/>
      <c r="W42" s="233"/>
      <c r="X42" s="217">
        <f t="shared" si="14"/>
        <v>0</v>
      </c>
      <c r="Y42" s="232" t="str">
        <f t="shared" si="15"/>
        <v>         /0</v>
      </c>
    </row>
    <row r="43" spans="1:25" ht="19.5" customHeight="1">
      <c r="A43" s="238" t="s">
        <v>204</v>
      </c>
      <c r="B43" s="235">
        <v>742</v>
      </c>
      <c r="C43" s="233">
        <v>734</v>
      </c>
      <c r="D43" s="234">
        <v>0</v>
      </c>
      <c r="E43" s="233">
        <v>0</v>
      </c>
      <c r="F43" s="234">
        <f t="shared" si="8"/>
        <v>1476</v>
      </c>
      <c r="G43" s="236">
        <f t="shared" si="9"/>
        <v>0.001881364422583001</v>
      </c>
      <c r="H43" s="235"/>
      <c r="I43" s="233"/>
      <c r="J43" s="234"/>
      <c r="K43" s="233"/>
      <c r="L43" s="234">
        <f t="shared" si="10"/>
        <v>0</v>
      </c>
      <c r="M43" s="237" t="str">
        <f t="shared" si="11"/>
        <v>         /0</v>
      </c>
      <c r="N43" s="235">
        <v>5421</v>
      </c>
      <c r="O43" s="233">
        <v>4495</v>
      </c>
      <c r="P43" s="234"/>
      <c r="Q43" s="233"/>
      <c r="R43" s="234">
        <f t="shared" si="12"/>
        <v>9916</v>
      </c>
      <c r="S43" s="236">
        <f t="shared" si="13"/>
        <v>0.0029492559047577123</v>
      </c>
      <c r="T43" s="235"/>
      <c r="U43" s="233"/>
      <c r="V43" s="234"/>
      <c r="W43" s="233"/>
      <c r="X43" s="217">
        <f t="shared" si="14"/>
        <v>0</v>
      </c>
      <c r="Y43" s="232" t="str">
        <f t="shared" si="15"/>
        <v>         /0</v>
      </c>
    </row>
    <row r="44" spans="1:25" ht="19.5" customHeight="1">
      <c r="A44" s="238" t="s">
        <v>182</v>
      </c>
      <c r="B44" s="235">
        <v>706</v>
      </c>
      <c r="C44" s="233">
        <v>0</v>
      </c>
      <c r="D44" s="234">
        <v>0</v>
      </c>
      <c r="E44" s="233">
        <v>0</v>
      </c>
      <c r="F44" s="234">
        <f t="shared" si="8"/>
        <v>706</v>
      </c>
      <c r="G44" s="236">
        <f t="shared" si="9"/>
        <v>0.0008998938227260155</v>
      </c>
      <c r="H44" s="235">
        <v>583</v>
      </c>
      <c r="I44" s="233"/>
      <c r="J44" s="234"/>
      <c r="K44" s="233"/>
      <c r="L44" s="234">
        <f t="shared" si="10"/>
        <v>583</v>
      </c>
      <c r="M44" s="237">
        <f t="shared" si="11"/>
        <v>0.2109777015437393</v>
      </c>
      <c r="N44" s="235">
        <v>5848</v>
      </c>
      <c r="O44" s="233"/>
      <c r="P44" s="234"/>
      <c r="Q44" s="233"/>
      <c r="R44" s="234">
        <f t="shared" si="12"/>
        <v>5848</v>
      </c>
      <c r="S44" s="236">
        <f t="shared" si="13"/>
        <v>0.0017393352693649761</v>
      </c>
      <c r="T44" s="235">
        <v>4376</v>
      </c>
      <c r="U44" s="233"/>
      <c r="V44" s="234"/>
      <c r="W44" s="233"/>
      <c r="X44" s="217">
        <f t="shared" si="14"/>
        <v>4376</v>
      </c>
      <c r="Y44" s="232">
        <f t="shared" si="15"/>
        <v>0.336380255941499</v>
      </c>
    </row>
    <row r="45" spans="1:25" ht="19.5" customHeight="1">
      <c r="A45" s="238" t="s">
        <v>193</v>
      </c>
      <c r="B45" s="235">
        <v>446</v>
      </c>
      <c r="C45" s="233">
        <v>0</v>
      </c>
      <c r="D45" s="234">
        <v>0</v>
      </c>
      <c r="E45" s="233">
        <v>0</v>
      </c>
      <c r="F45" s="234">
        <f t="shared" si="8"/>
        <v>446</v>
      </c>
      <c r="G45" s="236">
        <f t="shared" si="9"/>
        <v>0.0005684881656314489</v>
      </c>
      <c r="H45" s="235">
        <v>626</v>
      </c>
      <c r="I45" s="233"/>
      <c r="J45" s="234"/>
      <c r="K45" s="233"/>
      <c r="L45" s="234">
        <f t="shared" si="10"/>
        <v>626</v>
      </c>
      <c r="M45" s="237">
        <f t="shared" si="11"/>
        <v>-0.2875399361022364</v>
      </c>
      <c r="N45" s="235">
        <v>4211</v>
      </c>
      <c r="O45" s="233"/>
      <c r="P45" s="234"/>
      <c r="Q45" s="233"/>
      <c r="R45" s="234">
        <f t="shared" si="12"/>
        <v>4211</v>
      </c>
      <c r="S45" s="236">
        <f t="shared" si="13"/>
        <v>0.0012524522604815175</v>
      </c>
      <c r="T45" s="235">
        <v>3204</v>
      </c>
      <c r="U45" s="233"/>
      <c r="V45" s="234"/>
      <c r="W45" s="233"/>
      <c r="X45" s="217">
        <f t="shared" si="14"/>
        <v>3204</v>
      </c>
      <c r="Y45" s="232">
        <f t="shared" si="15"/>
        <v>0.3142946317103621</v>
      </c>
    </row>
    <row r="46" spans="1:25" ht="19.5" customHeight="1" thickBot="1">
      <c r="A46" s="238" t="s">
        <v>169</v>
      </c>
      <c r="B46" s="235">
        <v>311</v>
      </c>
      <c r="C46" s="233">
        <v>0</v>
      </c>
      <c r="D46" s="234">
        <v>0</v>
      </c>
      <c r="E46" s="233">
        <v>0</v>
      </c>
      <c r="F46" s="234">
        <f t="shared" si="8"/>
        <v>311</v>
      </c>
      <c r="G46" s="236">
        <f t="shared" si="9"/>
        <v>0.00039641215137080853</v>
      </c>
      <c r="H46" s="235">
        <v>347</v>
      </c>
      <c r="I46" s="233">
        <v>0</v>
      </c>
      <c r="J46" s="234"/>
      <c r="K46" s="233"/>
      <c r="L46" s="234">
        <f t="shared" si="10"/>
        <v>347</v>
      </c>
      <c r="M46" s="237">
        <f t="shared" si="11"/>
        <v>-0.10374639769452454</v>
      </c>
      <c r="N46" s="235">
        <v>2501</v>
      </c>
      <c r="O46" s="233">
        <v>0</v>
      </c>
      <c r="P46" s="234">
        <v>0</v>
      </c>
      <c r="Q46" s="233">
        <v>0</v>
      </c>
      <c r="R46" s="234">
        <f t="shared" si="12"/>
        <v>2501</v>
      </c>
      <c r="S46" s="236">
        <f t="shared" si="13"/>
        <v>0.0007438573031261637</v>
      </c>
      <c r="T46" s="235">
        <v>2001</v>
      </c>
      <c r="U46" s="233">
        <v>0</v>
      </c>
      <c r="V46" s="234">
        <v>4</v>
      </c>
      <c r="W46" s="233">
        <v>3</v>
      </c>
      <c r="X46" s="217">
        <f t="shared" si="14"/>
        <v>2008</v>
      </c>
      <c r="Y46" s="232">
        <f t="shared" si="15"/>
        <v>0.24551792828685248</v>
      </c>
    </row>
    <row r="47" spans="1:25" s="271" customFormat="1" ht="19.5" customHeight="1">
      <c r="A47" s="280" t="s">
        <v>58</v>
      </c>
      <c r="B47" s="277">
        <f>SUM(B48:B59)</f>
        <v>107089</v>
      </c>
      <c r="C47" s="276">
        <f>SUM(C48:C59)</f>
        <v>111143</v>
      </c>
      <c r="D47" s="275">
        <f>SUM(D48:D59)</f>
        <v>153</v>
      </c>
      <c r="E47" s="276">
        <f>SUM(E48:E59)</f>
        <v>268</v>
      </c>
      <c r="F47" s="275">
        <f>SUM(B47:E47)</f>
        <v>218653</v>
      </c>
      <c r="G47" s="278">
        <f>F47/$F$9</f>
        <v>0.27870323515653184</v>
      </c>
      <c r="H47" s="277">
        <f>SUM(H48:H59)</f>
        <v>99749</v>
      </c>
      <c r="I47" s="276">
        <f>SUM(I48:I59)</f>
        <v>92477</v>
      </c>
      <c r="J47" s="275">
        <f>SUM(J48:J59)</f>
        <v>4115</v>
      </c>
      <c r="K47" s="276">
        <f>SUM(K48:K59)</f>
        <v>4052</v>
      </c>
      <c r="L47" s="275">
        <f>SUM(H47:K47)</f>
        <v>200393</v>
      </c>
      <c r="M47" s="279">
        <f>IF(ISERROR(F47/L47-1),"         /0",(F47/L47-1))</f>
        <v>0.09112094733847997</v>
      </c>
      <c r="N47" s="277">
        <f>SUM(N48:N59)</f>
        <v>475465</v>
      </c>
      <c r="O47" s="276">
        <f>SUM(O48:O59)</f>
        <v>456462</v>
      </c>
      <c r="P47" s="275">
        <f>SUM(P48:P59)</f>
        <v>12775</v>
      </c>
      <c r="Q47" s="276">
        <f>SUM(Q48:Q59)</f>
        <v>13577</v>
      </c>
      <c r="R47" s="275">
        <f>SUM(N47:Q47)</f>
        <v>958279</v>
      </c>
      <c r="S47" s="278">
        <f>R47/$R$9</f>
        <v>0.2850151269821819</v>
      </c>
      <c r="T47" s="277">
        <f>SUM(T48:T59)</f>
        <v>396744</v>
      </c>
      <c r="U47" s="276">
        <f>SUM(U48:U59)</f>
        <v>370496</v>
      </c>
      <c r="V47" s="275">
        <f>SUM(V48:V59)</f>
        <v>14809</v>
      </c>
      <c r="W47" s="276">
        <f>SUM(W48:W59)</f>
        <v>14346</v>
      </c>
      <c r="X47" s="275">
        <f>SUM(T47:W47)</f>
        <v>796395</v>
      </c>
      <c r="Y47" s="272">
        <f>IF(ISERROR(R47/X47-1),"         /0",IF(R47/X47&gt;5,"  *  ",(R47/X47-1)))</f>
        <v>0.203270989898229</v>
      </c>
    </row>
    <row r="48" spans="1:25" s="208" customFormat="1" ht="19.5" customHeight="1">
      <c r="A48" s="223" t="s">
        <v>162</v>
      </c>
      <c r="B48" s="221">
        <v>48374</v>
      </c>
      <c r="C48" s="218">
        <v>49481</v>
      </c>
      <c r="D48" s="217">
        <v>0</v>
      </c>
      <c r="E48" s="218">
        <v>0</v>
      </c>
      <c r="F48" s="217">
        <f>SUM(B48:E48)</f>
        <v>97855</v>
      </c>
      <c r="G48" s="220">
        <f>F48/$F$9</f>
        <v>0.12472961759611083</v>
      </c>
      <c r="H48" s="221">
        <v>54099</v>
      </c>
      <c r="I48" s="218">
        <v>49006</v>
      </c>
      <c r="J48" s="217"/>
      <c r="K48" s="218"/>
      <c r="L48" s="217">
        <f>SUM(H48:K48)</f>
        <v>103105</v>
      </c>
      <c r="M48" s="222">
        <f>IF(ISERROR(F48/L48-1),"         /0",(F48/L48-1))</f>
        <v>-0.050918966102516894</v>
      </c>
      <c r="N48" s="221">
        <v>224612</v>
      </c>
      <c r="O48" s="218">
        <v>206752</v>
      </c>
      <c r="P48" s="217"/>
      <c r="Q48" s="218"/>
      <c r="R48" s="217">
        <f>SUM(N48:Q48)</f>
        <v>431364</v>
      </c>
      <c r="S48" s="220">
        <f>R48/$R$9</f>
        <v>0.12829798548809054</v>
      </c>
      <c r="T48" s="219">
        <v>210960</v>
      </c>
      <c r="U48" s="218">
        <v>192195</v>
      </c>
      <c r="V48" s="217">
        <v>373</v>
      </c>
      <c r="W48" s="218">
        <v>629</v>
      </c>
      <c r="X48" s="217">
        <f>SUM(T48:W48)</f>
        <v>404157</v>
      </c>
      <c r="Y48" s="216">
        <f>IF(ISERROR(R48/X48-1),"         /0",IF(R48/X48&gt;5,"  *  ",(R48/X48-1)))</f>
        <v>0.06731789873737193</v>
      </c>
    </row>
    <row r="49" spans="1:25" s="208" customFormat="1" ht="19.5" customHeight="1">
      <c r="A49" s="223" t="s">
        <v>157</v>
      </c>
      <c r="B49" s="221">
        <v>21330</v>
      </c>
      <c r="C49" s="218">
        <v>22265</v>
      </c>
      <c r="D49" s="217">
        <v>12</v>
      </c>
      <c r="E49" s="218">
        <v>0</v>
      </c>
      <c r="F49" s="217">
        <f aca="true" t="shared" si="16" ref="F49:F59">SUM(B49:E49)</f>
        <v>43607</v>
      </c>
      <c r="G49" s="220">
        <f aca="true" t="shared" si="17" ref="G49:G59">F49/$F$9</f>
        <v>0.05558310188047218</v>
      </c>
      <c r="H49" s="221">
        <v>22945</v>
      </c>
      <c r="I49" s="218">
        <v>21753</v>
      </c>
      <c r="J49" s="217">
        <v>3336</v>
      </c>
      <c r="K49" s="218">
        <v>3273</v>
      </c>
      <c r="L49" s="217">
        <f aca="true" t="shared" si="18" ref="L49:L59">SUM(H49:K49)</f>
        <v>51307</v>
      </c>
      <c r="M49" s="222">
        <f aca="true" t="shared" si="19" ref="M49:M59">IF(ISERROR(F49/L49-1),"         /0",(F49/L49-1))</f>
        <v>-0.1500769875455591</v>
      </c>
      <c r="N49" s="221">
        <v>93334</v>
      </c>
      <c r="O49" s="218">
        <v>93383</v>
      </c>
      <c r="P49" s="217">
        <v>11635</v>
      </c>
      <c r="Q49" s="218">
        <v>12432</v>
      </c>
      <c r="R49" s="217">
        <f aca="true" t="shared" si="20" ref="R49:R59">SUM(N49:Q49)</f>
        <v>210784</v>
      </c>
      <c r="S49" s="220">
        <f aca="true" t="shared" si="21" ref="S49:S59">R49/$R$9</f>
        <v>0.0626922102287666</v>
      </c>
      <c r="T49" s="219">
        <v>86374</v>
      </c>
      <c r="U49" s="218">
        <v>84046</v>
      </c>
      <c r="V49" s="217">
        <v>11524</v>
      </c>
      <c r="W49" s="218">
        <v>10892</v>
      </c>
      <c r="X49" s="217">
        <f aca="true" t="shared" si="22" ref="X49:X59">SUM(T49:W49)</f>
        <v>192836</v>
      </c>
      <c r="Y49" s="216">
        <f aca="true" t="shared" si="23" ref="Y49:Y59">IF(ISERROR(R49/X49-1),"         /0",IF(R49/X49&gt;5,"  *  ",(R49/X49-1)))</f>
        <v>0.09307390736169596</v>
      </c>
    </row>
    <row r="50" spans="1:25" s="208" customFormat="1" ht="19.5" customHeight="1">
      <c r="A50" s="223" t="s">
        <v>190</v>
      </c>
      <c r="B50" s="221">
        <v>5647</v>
      </c>
      <c r="C50" s="218">
        <v>6780</v>
      </c>
      <c r="D50" s="217">
        <v>0</v>
      </c>
      <c r="E50" s="218">
        <v>0</v>
      </c>
      <c r="F50" s="217">
        <f aca="true" t="shared" si="24" ref="F50:F55">SUM(B50:E50)</f>
        <v>12427</v>
      </c>
      <c r="G50" s="220">
        <f aca="true" t="shared" si="25" ref="G50:G55">F50/$F$9</f>
        <v>0.015839915771977613</v>
      </c>
      <c r="H50" s="221">
        <v>5550</v>
      </c>
      <c r="I50" s="218">
        <v>5857</v>
      </c>
      <c r="J50" s="217"/>
      <c r="K50" s="218"/>
      <c r="L50" s="217">
        <f aca="true" t="shared" si="26" ref="L50:L55">SUM(H50:K50)</f>
        <v>11407</v>
      </c>
      <c r="M50" s="222">
        <f aca="true" t="shared" si="27" ref="M50:M55">IF(ISERROR(F50/L50-1),"         /0",(F50/L50-1))</f>
        <v>0.08941877794336817</v>
      </c>
      <c r="N50" s="221">
        <v>19064</v>
      </c>
      <c r="O50" s="218">
        <v>23280</v>
      </c>
      <c r="P50" s="217"/>
      <c r="Q50" s="218"/>
      <c r="R50" s="217">
        <f aca="true" t="shared" si="28" ref="R50:R55">SUM(N50:Q50)</f>
        <v>42344</v>
      </c>
      <c r="S50" s="220">
        <f aca="true" t="shared" si="29" ref="S50:S55">R50/$R$9</f>
        <v>0.012594119809505908</v>
      </c>
      <c r="T50" s="219">
        <v>20919</v>
      </c>
      <c r="U50" s="218">
        <v>24332</v>
      </c>
      <c r="V50" s="217"/>
      <c r="W50" s="218"/>
      <c r="X50" s="217">
        <f aca="true" t="shared" si="30" ref="X50:X55">SUM(T50:W50)</f>
        <v>45251</v>
      </c>
      <c r="Y50" s="216">
        <f aca="true" t="shared" si="31" ref="Y50:Y55">IF(ISERROR(R50/X50-1),"         /0",IF(R50/X50&gt;5,"  *  ",(R50/X50-1)))</f>
        <v>-0.06424167421714433</v>
      </c>
    </row>
    <row r="51" spans="1:25" s="208" customFormat="1" ht="19.5" customHeight="1">
      <c r="A51" s="223" t="s">
        <v>187</v>
      </c>
      <c r="B51" s="221">
        <v>6284</v>
      </c>
      <c r="C51" s="218">
        <v>5627</v>
      </c>
      <c r="D51" s="217">
        <v>0</v>
      </c>
      <c r="E51" s="218">
        <v>0</v>
      </c>
      <c r="F51" s="217">
        <f t="shared" si="24"/>
        <v>11911</v>
      </c>
      <c r="G51" s="220">
        <f t="shared" si="25"/>
        <v>0.015182203006359165</v>
      </c>
      <c r="H51" s="221">
        <v>4956</v>
      </c>
      <c r="I51" s="218">
        <v>4505</v>
      </c>
      <c r="J51" s="217"/>
      <c r="K51" s="218"/>
      <c r="L51" s="217">
        <f t="shared" si="26"/>
        <v>9461</v>
      </c>
      <c r="M51" s="222">
        <f t="shared" si="27"/>
        <v>0.2589578268681958</v>
      </c>
      <c r="N51" s="221">
        <v>22228</v>
      </c>
      <c r="O51" s="218">
        <v>20435</v>
      </c>
      <c r="P51" s="217"/>
      <c r="Q51" s="218">
        <v>127</v>
      </c>
      <c r="R51" s="217">
        <f t="shared" si="28"/>
        <v>42790</v>
      </c>
      <c r="S51" s="220">
        <f t="shared" si="29"/>
        <v>0.012726770891950637</v>
      </c>
      <c r="T51" s="219">
        <v>22177</v>
      </c>
      <c r="U51" s="218">
        <v>20166</v>
      </c>
      <c r="V51" s="217">
        <v>117</v>
      </c>
      <c r="W51" s="218">
        <v>116</v>
      </c>
      <c r="X51" s="217">
        <f t="shared" si="30"/>
        <v>42576</v>
      </c>
      <c r="Y51" s="216">
        <f t="shared" si="31"/>
        <v>0.005026305900037498</v>
      </c>
    </row>
    <row r="52" spans="1:25" s="208" customFormat="1" ht="19.5" customHeight="1">
      <c r="A52" s="223" t="s">
        <v>192</v>
      </c>
      <c r="B52" s="221">
        <v>5468</v>
      </c>
      <c r="C52" s="218">
        <v>5948</v>
      </c>
      <c r="D52" s="217">
        <v>110</v>
      </c>
      <c r="E52" s="218">
        <v>225</v>
      </c>
      <c r="F52" s="217">
        <f t="shared" si="24"/>
        <v>11751</v>
      </c>
      <c r="G52" s="220">
        <f t="shared" si="25"/>
        <v>0.014978261063531739</v>
      </c>
      <c r="H52" s="221">
        <v>6571</v>
      </c>
      <c r="I52" s="218">
        <v>6455</v>
      </c>
      <c r="J52" s="217">
        <v>394</v>
      </c>
      <c r="K52" s="218">
        <v>394</v>
      </c>
      <c r="L52" s="217">
        <f t="shared" si="26"/>
        <v>13814</v>
      </c>
      <c r="M52" s="222">
        <f t="shared" si="27"/>
        <v>-0.14934124800926596</v>
      </c>
      <c r="N52" s="221">
        <v>20256</v>
      </c>
      <c r="O52" s="218">
        <v>21216</v>
      </c>
      <c r="P52" s="217">
        <v>461</v>
      </c>
      <c r="Q52" s="218">
        <v>337</v>
      </c>
      <c r="R52" s="217">
        <f t="shared" si="28"/>
        <v>42270</v>
      </c>
      <c r="S52" s="220">
        <f t="shared" si="29"/>
        <v>0.012572110437082342</v>
      </c>
      <c r="T52" s="219">
        <v>28368</v>
      </c>
      <c r="U52" s="218">
        <v>26638</v>
      </c>
      <c r="V52" s="217">
        <v>1923</v>
      </c>
      <c r="W52" s="218">
        <v>1828</v>
      </c>
      <c r="X52" s="217">
        <f t="shared" si="30"/>
        <v>58757</v>
      </c>
      <c r="Y52" s="216">
        <f t="shared" si="31"/>
        <v>-0.28059635447691333</v>
      </c>
    </row>
    <row r="53" spans="1:25" s="208" customFormat="1" ht="19.5" customHeight="1">
      <c r="A53" s="223" t="s">
        <v>195</v>
      </c>
      <c r="B53" s="221">
        <v>5329</v>
      </c>
      <c r="C53" s="218">
        <v>5588</v>
      </c>
      <c r="D53" s="217">
        <v>0</v>
      </c>
      <c r="E53" s="218">
        <v>0</v>
      </c>
      <c r="F53" s="217">
        <f t="shared" si="24"/>
        <v>10917</v>
      </c>
      <c r="G53" s="220">
        <f t="shared" si="25"/>
        <v>0.013915213686543783</v>
      </c>
      <c r="H53" s="221">
        <v>2056</v>
      </c>
      <c r="I53" s="218">
        <v>2151</v>
      </c>
      <c r="J53" s="217">
        <v>107</v>
      </c>
      <c r="K53" s="218">
        <v>107</v>
      </c>
      <c r="L53" s="217">
        <f t="shared" si="26"/>
        <v>4421</v>
      </c>
      <c r="M53" s="222">
        <f t="shared" si="27"/>
        <v>1.469350825605067</v>
      </c>
      <c r="N53" s="221">
        <v>20589</v>
      </c>
      <c r="O53" s="218">
        <v>20347</v>
      </c>
      <c r="P53" s="217"/>
      <c r="Q53" s="218"/>
      <c r="R53" s="217">
        <f t="shared" si="28"/>
        <v>40936</v>
      </c>
      <c r="S53" s="220">
        <f t="shared" si="29"/>
        <v>0.012175346885554833</v>
      </c>
      <c r="T53" s="219">
        <v>10954</v>
      </c>
      <c r="U53" s="218">
        <v>10355</v>
      </c>
      <c r="V53" s="217">
        <v>107</v>
      </c>
      <c r="W53" s="218">
        <v>107</v>
      </c>
      <c r="X53" s="217">
        <f t="shared" si="30"/>
        <v>21523</v>
      </c>
      <c r="Y53" s="216">
        <f t="shared" si="31"/>
        <v>0.9019653394043581</v>
      </c>
    </row>
    <row r="54" spans="1:25" s="208" customFormat="1" ht="19.5" customHeight="1">
      <c r="A54" s="223" t="s">
        <v>159</v>
      </c>
      <c r="B54" s="221">
        <v>4571</v>
      </c>
      <c r="C54" s="218">
        <v>4913</v>
      </c>
      <c r="D54" s="217">
        <v>0</v>
      </c>
      <c r="E54" s="218">
        <v>0</v>
      </c>
      <c r="F54" s="217">
        <f t="shared" si="24"/>
        <v>9484</v>
      </c>
      <c r="G54" s="220">
        <f t="shared" si="25"/>
        <v>0.012088658661095653</v>
      </c>
      <c r="H54" s="221"/>
      <c r="I54" s="218"/>
      <c r="J54" s="217"/>
      <c r="K54" s="218"/>
      <c r="L54" s="217">
        <f t="shared" si="26"/>
        <v>0</v>
      </c>
      <c r="M54" s="222" t="str">
        <f t="shared" si="27"/>
        <v>         /0</v>
      </c>
      <c r="N54" s="221">
        <v>21374</v>
      </c>
      <c r="O54" s="218">
        <v>19887</v>
      </c>
      <c r="P54" s="217"/>
      <c r="Q54" s="218"/>
      <c r="R54" s="217">
        <f t="shared" si="28"/>
        <v>41261</v>
      </c>
      <c r="S54" s="220">
        <f t="shared" si="29"/>
        <v>0.012272009669847516</v>
      </c>
      <c r="T54" s="219"/>
      <c r="U54" s="218"/>
      <c r="V54" s="217"/>
      <c r="W54" s="218"/>
      <c r="X54" s="217">
        <f t="shared" si="30"/>
        <v>0</v>
      </c>
      <c r="Y54" s="216" t="str">
        <f t="shared" si="31"/>
        <v>         /0</v>
      </c>
    </row>
    <row r="55" spans="1:25" s="208" customFormat="1" ht="19.5" customHeight="1">
      <c r="A55" s="223" t="s">
        <v>196</v>
      </c>
      <c r="B55" s="221">
        <v>3528</v>
      </c>
      <c r="C55" s="218">
        <v>2921</v>
      </c>
      <c r="D55" s="217">
        <v>0</v>
      </c>
      <c r="E55" s="218">
        <v>0</v>
      </c>
      <c r="F55" s="217">
        <f t="shared" si="24"/>
        <v>6449</v>
      </c>
      <c r="G55" s="220">
        <f t="shared" si="25"/>
        <v>0.008220134933087923</v>
      </c>
      <c r="H55" s="221">
        <v>3313</v>
      </c>
      <c r="I55" s="218">
        <v>2706</v>
      </c>
      <c r="J55" s="217"/>
      <c r="K55" s="218"/>
      <c r="L55" s="217">
        <f t="shared" si="26"/>
        <v>6019</v>
      </c>
      <c r="M55" s="222">
        <f t="shared" si="27"/>
        <v>0.07144043861106497</v>
      </c>
      <c r="N55" s="221">
        <v>16767</v>
      </c>
      <c r="O55" s="218">
        <v>12797</v>
      </c>
      <c r="P55" s="217"/>
      <c r="Q55" s="218"/>
      <c r="R55" s="217">
        <f t="shared" si="28"/>
        <v>29564</v>
      </c>
      <c r="S55" s="220">
        <f t="shared" si="29"/>
        <v>0.008793041707165895</v>
      </c>
      <c r="T55" s="219">
        <v>16177</v>
      </c>
      <c r="U55" s="218">
        <v>12650</v>
      </c>
      <c r="V55" s="217"/>
      <c r="W55" s="218"/>
      <c r="X55" s="217">
        <f t="shared" si="30"/>
        <v>28827</v>
      </c>
      <c r="Y55" s="216">
        <f t="shared" si="31"/>
        <v>0.025566309362750284</v>
      </c>
    </row>
    <row r="56" spans="1:25" s="208" customFormat="1" ht="19.5" customHeight="1">
      <c r="A56" s="223" t="s">
        <v>180</v>
      </c>
      <c r="B56" s="221">
        <v>2804</v>
      </c>
      <c r="C56" s="218">
        <v>3313</v>
      </c>
      <c r="D56" s="217">
        <v>0</v>
      </c>
      <c r="E56" s="218">
        <v>0</v>
      </c>
      <c r="F56" s="217">
        <f t="shared" si="16"/>
        <v>6117</v>
      </c>
      <c r="G56" s="220">
        <f t="shared" si="17"/>
        <v>0.007796955401721015</v>
      </c>
      <c r="H56" s="221"/>
      <c r="I56" s="218"/>
      <c r="J56" s="217"/>
      <c r="K56" s="218"/>
      <c r="L56" s="217">
        <f t="shared" si="18"/>
        <v>0</v>
      </c>
      <c r="M56" s="222" t="str">
        <f t="shared" si="19"/>
        <v>         /0</v>
      </c>
      <c r="N56" s="221">
        <v>20345</v>
      </c>
      <c r="O56" s="218">
        <v>18835</v>
      </c>
      <c r="P56" s="217"/>
      <c r="Q56" s="218"/>
      <c r="R56" s="217">
        <f t="shared" si="20"/>
        <v>39180</v>
      </c>
      <c r="S56" s="220">
        <f t="shared" si="21"/>
        <v>0.011653070426422668</v>
      </c>
      <c r="T56" s="219"/>
      <c r="U56" s="218"/>
      <c r="V56" s="217"/>
      <c r="W56" s="218"/>
      <c r="X56" s="217">
        <f t="shared" si="22"/>
        <v>0</v>
      </c>
      <c r="Y56" s="216" t="str">
        <f t="shared" si="23"/>
        <v>         /0</v>
      </c>
    </row>
    <row r="57" spans="1:25" s="208" customFormat="1" ht="19.5" customHeight="1">
      <c r="A57" s="223" t="s">
        <v>158</v>
      </c>
      <c r="B57" s="221">
        <v>2713</v>
      </c>
      <c r="C57" s="218">
        <v>3037</v>
      </c>
      <c r="D57" s="217">
        <v>0</v>
      </c>
      <c r="E57" s="218">
        <v>0</v>
      </c>
      <c r="F57" s="217">
        <f t="shared" si="16"/>
        <v>5750</v>
      </c>
      <c r="G57" s="220">
        <f t="shared" si="17"/>
        <v>0.007329163570360607</v>
      </c>
      <c r="H57" s="221"/>
      <c r="I57" s="218"/>
      <c r="J57" s="217">
        <v>233</v>
      </c>
      <c r="K57" s="218">
        <v>233</v>
      </c>
      <c r="L57" s="217">
        <f t="shared" si="18"/>
        <v>466</v>
      </c>
      <c r="M57" s="222">
        <f t="shared" si="19"/>
        <v>11.339055793991417</v>
      </c>
      <c r="N57" s="221">
        <v>11479</v>
      </c>
      <c r="O57" s="218">
        <v>14327</v>
      </c>
      <c r="P57" s="217">
        <v>517</v>
      </c>
      <c r="Q57" s="218">
        <v>515</v>
      </c>
      <c r="R57" s="217">
        <f t="shared" si="20"/>
        <v>26838</v>
      </c>
      <c r="S57" s="220">
        <f t="shared" si="21"/>
        <v>0.007982264014914026</v>
      </c>
      <c r="T57" s="219"/>
      <c r="U57" s="218"/>
      <c r="V57" s="217">
        <v>617</v>
      </c>
      <c r="W57" s="218">
        <v>619</v>
      </c>
      <c r="X57" s="217">
        <f t="shared" si="22"/>
        <v>1236</v>
      </c>
      <c r="Y57" s="216" t="str">
        <f t="shared" si="23"/>
        <v>  *  </v>
      </c>
    </row>
    <row r="58" spans="1:25" s="208" customFormat="1" ht="19.5" customHeight="1">
      <c r="A58" s="223" t="s">
        <v>202</v>
      </c>
      <c r="B58" s="221">
        <v>909</v>
      </c>
      <c r="C58" s="218">
        <v>1250</v>
      </c>
      <c r="D58" s="217">
        <v>0</v>
      </c>
      <c r="E58" s="218">
        <v>0</v>
      </c>
      <c r="F58" s="217">
        <f t="shared" si="16"/>
        <v>2159</v>
      </c>
      <c r="G58" s="220">
        <f t="shared" si="17"/>
        <v>0.002751941591027574</v>
      </c>
      <c r="H58" s="221"/>
      <c r="I58" s="218"/>
      <c r="J58" s="217"/>
      <c r="K58" s="218"/>
      <c r="L58" s="217">
        <f t="shared" si="18"/>
        <v>0</v>
      </c>
      <c r="M58" s="222" t="str">
        <f t="shared" si="19"/>
        <v>         /0</v>
      </c>
      <c r="N58" s="221">
        <v>4743</v>
      </c>
      <c r="O58" s="218">
        <v>5116</v>
      </c>
      <c r="P58" s="217"/>
      <c r="Q58" s="218"/>
      <c r="R58" s="217">
        <f t="shared" si="20"/>
        <v>9859</v>
      </c>
      <c r="S58" s="220">
        <f t="shared" si="21"/>
        <v>0.002932302739512534</v>
      </c>
      <c r="T58" s="219"/>
      <c r="U58" s="218"/>
      <c r="V58" s="217"/>
      <c r="W58" s="218"/>
      <c r="X58" s="217">
        <f t="shared" si="22"/>
        <v>0</v>
      </c>
      <c r="Y58" s="216" t="str">
        <f t="shared" si="23"/>
        <v>         /0</v>
      </c>
    </row>
    <row r="59" spans="1:25" s="208" customFormat="1" ht="19.5" customHeight="1" thickBot="1">
      <c r="A59" s="223" t="s">
        <v>169</v>
      </c>
      <c r="B59" s="221">
        <v>132</v>
      </c>
      <c r="C59" s="218">
        <v>20</v>
      </c>
      <c r="D59" s="217">
        <v>31</v>
      </c>
      <c r="E59" s="218">
        <v>43</v>
      </c>
      <c r="F59" s="217">
        <f t="shared" si="16"/>
        <v>226</v>
      </c>
      <c r="G59" s="220">
        <f t="shared" si="17"/>
        <v>0.00028806799424373864</v>
      </c>
      <c r="H59" s="221">
        <v>259</v>
      </c>
      <c r="I59" s="218">
        <v>44</v>
      </c>
      <c r="J59" s="217">
        <v>45</v>
      </c>
      <c r="K59" s="218">
        <v>45</v>
      </c>
      <c r="L59" s="217">
        <f t="shared" si="18"/>
        <v>393</v>
      </c>
      <c r="M59" s="222">
        <f t="shared" si="19"/>
        <v>-0.4249363867684478</v>
      </c>
      <c r="N59" s="221">
        <v>674</v>
      </c>
      <c r="O59" s="218">
        <v>87</v>
      </c>
      <c r="P59" s="217">
        <v>162</v>
      </c>
      <c r="Q59" s="218">
        <v>166</v>
      </c>
      <c r="R59" s="217">
        <f t="shared" si="20"/>
        <v>1089</v>
      </c>
      <c r="S59" s="220">
        <f t="shared" si="21"/>
        <v>0.0003238946833684095</v>
      </c>
      <c r="T59" s="219">
        <v>815</v>
      </c>
      <c r="U59" s="218">
        <v>114</v>
      </c>
      <c r="V59" s="217">
        <v>148</v>
      </c>
      <c r="W59" s="218">
        <v>155</v>
      </c>
      <c r="X59" s="217">
        <f t="shared" si="22"/>
        <v>1232</v>
      </c>
      <c r="Y59" s="216">
        <f t="shared" si="23"/>
        <v>-0.1160714285714286</v>
      </c>
    </row>
    <row r="60" spans="1:25" s="271" customFormat="1" ht="19.5" customHeight="1">
      <c r="A60" s="280" t="s">
        <v>57</v>
      </c>
      <c r="B60" s="277">
        <f>SUM(B61:B67)</f>
        <v>8158</v>
      </c>
      <c r="C60" s="276">
        <f>SUM(C61:C67)</f>
        <v>9088</v>
      </c>
      <c r="D60" s="275">
        <f>SUM(D61:D67)</f>
        <v>40</v>
      </c>
      <c r="E60" s="276">
        <f>SUM(E61:E67)</f>
        <v>31</v>
      </c>
      <c r="F60" s="275">
        <f aca="true" t="shared" si="32" ref="F60:F68">SUM(B60:E60)</f>
        <v>17317</v>
      </c>
      <c r="G60" s="278">
        <f aca="true" t="shared" si="33" ref="G60:G68">F60/$F$9</f>
        <v>0.022072891399640807</v>
      </c>
      <c r="H60" s="277">
        <f>SUM(H61:H67)</f>
        <v>8232</v>
      </c>
      <c r="I60" s="276">
        <f>SUM(I61:I67)</f>
        <v>8416</v>
      </c>
      <c r="J60" s="275">
        <f>SUM(J61:J67)</f>
        <v>160</v>
      </c>
      <c r="K60" s="276">
        <f>SUM(K61:K67)</f>
        <v>160</v>
      </c>
      <c r="L60" s="275">
        <f aca="true" t="shared" si="34" ref="L60:L68">SUM(H60:K60)</f>
        <v>16968</v>
      </c>
      <c r="M60" s="279">
        <f aca="true" t="shared" si="35" ref="M60:M68">IF(ISERROR(F60/L60-1),"         /0",(F60/L60-1))</f>
        <v>0.020568128241395645</v>
      </c>
      <c r="N60" s="277">
        <f>SUM(N61:N67)</f>
        <v>43523</v>
      </c>
      <c r="O60" s="276">
        <f>SUM(O61:O67)</f>
        <v>43392</v>
      </c>
      <c r="P60" s="275">
        <f>SUM(P61:P67)</f>
        <v>164</v>
      </c>
      <c r="Q60" s="276">
        <f>SUM(Q61:Q67)</f>
        <v>276</v>
      </c>
      <c r="R60" s="275">
        <f aca="true" t="shared" si="36" ref="R60:R68">SUM(N60:Q60)</f>
        <v>87355</v>
      </c>
      <c r="S60" s="278">
        <f aca="true" t="shared" si="37" ref="S60:S68">R60/$R$9</f>
        <v>0.025981469298115165</v>
      </c>
      <c r="T60" s="277">
        <f>SUM(T61:T67)</f>
        <v>30632</v>
      </c>
      <c r="U60" s="276">
        <f>SUM(U61:U67)</f>
        <v>31381</v>
      </c>
      <c r="V60" s="275">
        <f>SUM(V61:V67)</f>
        <v>742</v>
      </c>
      <c r="W60" s="276">
        <f>SUM(W61:W67)</f>
        <v>507</v>
      </c>
      <c r="X60" s="275">
        <f aca="true" t="shared" si="38" ref="X60:X68">SUM(T60:W60)</f>
        <v>63262</v>
      </c>
      <c r="Y60" s="272">
        <f aca="true" t="shared" si="39" ref="Y60:Y68">IF(ISERROR(R60/X60-1),"         /0",IF(R60/X60&gt;5,"  *  ",(R60/X60-1)))</f>
        <v>0.380844740918719</v>
      </c>
    </row>
    <row r="61" spans="1:25" ht="19.5" customHeight="1">
      <c r="A61" s="223" t="s">
        <v>157</v>
      </c>
      <c r="B61" s="221">
        <v>5137</v>
      </c>
      <c r="C61" s="218">
        <v>5560</v>
      </c>
      <c r="D61" s="217">
        <v>0</v>
      </c>
      <c r="E61" s="218">
        <v>0</v>
      </c>
      <c r="F61" s="217">
        <f t="shared" si="32"/>
        <v>10697</v>
      </c>
      <c r="G61" s="220">
        <f t="shared" si="33"/>
        <v>0.013634793515156073</v>
      </c>
      <c r="H61" s="221">
        <v>5320</v>
      </c>
      <c r="I61" s="218">
        <v>5248</v>
      </c>
      <c r="J61" s="217">
        <v>151</v>
      </c>
      <c r="K61" s="218">
        <v>150</v>
      </c>
      <c r="L61" s="217">
        <f t="shared" si="34"/>
        <v>10869</v>
      </c>
      <c r="M61" s="222">
        <f t="shared" si="35"/>
        <v>-0.015824822890790347</v>
      </c>
      <c r="N61" s="221">
        <v>18289</v>
      </c>
      <c r="O61" s="218">
        <v>18191</v>
      </c>
      <c r="P61" s="217">
        <v>119</v>
      </c>
      <c r="Q61" s="218">
        <v>236</v>
      </c>
      <c r="R61" s="217">
        <f t="shared" si="36"/>
        <v>36835</v>
      </c>
      <c r="S61" s="220">
        <f t="shared" si="37"/>
        <v>0.010955611259756992</v>
      </c>
      <c r="T61" s="219">
        <v>19494</v>
      </c>
      <c r="U61" s="218">
        <v>19075</v>
      </c>
      <c r="V61" s="217">
        <v>341</v>
      </c>
      <c r="W61" s="218">
        <v>150</v>
      </c>
      <c r="X61" s="217">
        <f t="shared" si="38"/>
        <v>39060</v>
      </c>
      <c r="Y61" s="216">
        <f t="shared" si="39"/>
        <v>-0.05696364567332313</v>
      </c>
    </row>
    <row r="62" spans="1:25" ht="19.5" customHeight="1">
      <c r="A62" s="223" t="s">
        <v>203</v>
      </c>
      <c r="B62" s="221">
        <v>876</v>
      </c>
      <c r="C62" s="218">
        <v>1037</v>
      </c>
      <c r="D62" s="217">
        <v>0</v>
      </c>
      <c r="E62" s="218">
        <v>0</v>
      </c>
      <c r="F62" s="217">
        <f t="shared" si="32"/>
        <v>1913</v>
      </c>
      <c r="G62" s="220">
        <f t="shared" si="33"/>
        <v>0.0024383808539304073</v>
      </c>
      <c r="H62" s="221">
        <v>649</v>
      </c>
      <c r="I62" s="218">
        <v>825</v>
      </c>
      <c r="J62" s="217"/>
      <c r="K62" s="218"/>
      <c r="L62" s="217">
        <f t="shared" si="34"/>
        <v>1474</v>
      </c>
      <c r="M62" s="222">
        <f t="shared" si="35"/>
        <v>0.2978290366350067</v>
      </c>
      <c r="N62" s="221">
        <v>3679</v>
      </c>
      <c r="O62" s="218">
        <v>3614</v>
      </c>
      <c r="P62" s="217"/>
      <c r="Q62" s="218"/>
      <c r="R62" s="217">
        <f t="shared" si="36"/>
        <v>7293</v>
      </c>
      <c r="S62" s="220">
        <f t="shared" si="37"/>
        <v>0.0021691128795278333</v>
      </c>
      <c r="T62" s="219">
        <v>2483</v>
      </c>
      <c r="U62" s="218">
        <v>2815</v>
      </c>
      <c r="V62" s="217"/>
      <c r="W62" s="218"/>
      <c r="X62" s="217">
        <f t="shared" si="38"/>
        <v>5298</v>
      </c>
      <c r="Y62" s="216">
        <f t="shared" si="39"/>
        <v>0.3765571913929784</v>
      </c>
    </row>
    <row r="63" spans="1:25" ht="19.5" customHeight="1">
      <c r="A63" s="223" t="s">
        <v>158</v>
      </c>
      <c r="B63" s="221">
        <v>759</v>
      </c>
      <c r="C63" s="218">
        <v>785</v>
      </c>
      <c r="D63" s="217">
        <v>0</v>
      </c>
      <c r="E63" s="218">
        <v>0</v>
      </c>
      <c r="F63" s="217">
        <f t="shared" si="32"/>
        <v>1544</v>
      </c>
      <c r="G63" s="220">
        <f t="shared" si="33"/>
        <v>0.001968039748284657</v>
      </c>
      <c r="H63" s="221">
        <v>736</v>
      </c>
      <c r="I63" s="218">
        <v>822</v>
      </c>
      <c r="J63" s="217"/>
      <c r="K63" s="218"/>
      <c r="L63" s="217">
        <f t="shared" si="34"/>
        <v>1558</v>
      </c>
      <c r="M63" s="222">
        <f t="shared" si="35"/>
        <v>-0.00898587933247752</v>
      </c>
      <c r="N63" s="221">
        <v>3515</v>
      </c>
      <c r="O63" s="218">
        <v>3381</v>
      </c>
      <c r="P63" s="217"/>
      <c r="Q63" s="218"/>
      <c r="R63" s="217">
        <f t="shared" si="36"/>
        <v>6896</v>
      </c>
      <c r="S63" s="220">
        <f t="shared" si="37"/>
        <v>0.0020510355707149238</v>
      </c>
      <c r="T63" s="219">
        <v>3264</v>
      </c>
      <c r="U63" s="218">
        <v>3438</v>
      </c>
      <c r="V63" s="217"/>
      <c r="W63" s="218"/>
      <c r="X63" s="217">
        <f t="shared" si="38"/>
        <v>6702</v>
      </c>
      <c r="Y63" s="216">
        <f t="shared" si="39"/>
        <v>0.028946583109519475</v>
      </c>
    </row>
    <row r="64" spans="1:25" ht="19.5" customHeight="1">
      <c r="A64" s="223" t="s">
        <v>180</v>
      </c>
      <c r="B64" s="221">
        <v>585</v>
      </c>
      <c r="C64" s="218">
        <v>681</v>
      </c>
      <c r="D64" s="217">
        <v>0</v>
      </c>
      <c r="E64" s="218">
        <v>0</v>
      </c>
      <c r="F64" s="217">
        <f t="shared" si="32"/>
        <v>1266</v>
      </c>
      <c r="G64" s="220">
        <f t="shared" si="33"/>
        <v>0.001613690622622005</v>
      </c>
      <c r="H64" s="221"/>
      <c r="I64" s="218"/>
      <c r="J64" s="217"/>
      <c r="K64" s="218"/>
      <c r="L64" s="217">
        <f t="shared" si="34"/>
        <v>0</v>
      </c>
      <c r="M64" s="222" t="str">
        <f t="shared" si="35"/>
        <v>         /0</v>
      </c>
      <c r="N64" s="221">
        <v>13743</v>
      </c>
      <c r="O64" s="218">
        <v>13620</v>
      </c>
      <c r="P64" s="217"/>
      <c r="Q64" s="218"/>
      <c r="R64" s="217">
        <f t="shared" si="36"/>
        <v>27363</v>
      </c>
      <c r="S64" s="220">
        <f t="shared" si="37"/>
        <v>0.00813841158954067</v>
      </c>
      <c r="T64" s="219"/>
      <c r="U64" s="218"/>
      <c r="V64" s="217"/>
      <c r="W64" s="218"/>
      <c r="X64" s="217">
        <f t="shared" si="38"/>
        <v>0</v>
      </c>
      <c r="Y64" s="216" t="str">
        <f t="shared" si="39"/>
        <v>         /0</v>
      </c>
    </row>
    <row r="65" spans="1:25" ht="19.5" customHeight="1">
      <c r="A65" s="223" t="s">
        <v>162</v>
      </c>
      <c r="B65" s="221">
        <v>343</v>
      </c>
      <c r="C65" s="218">
        <v>501</v>
      </c>
      <c r="D65" s="217">
        <v>0</v>
      </c>
      <c r="E65" s="218">
        <v>0</v>
      </c>
      <c r="F65" s="217">
        <f t="shared" si="32"/>
        <v>844</v>
      </c>
      <c r="G65" s="220">
        <f t="shared" si="33"/>
        <v>0.00107579374841467</v>
      </c>
      <c r="H65" s="221">
        <v>606</v>
      </c>
      <c r="I65" s="218">
        <v>498</v>
      </c>
      <c r="J65" s="217"/>
      <c r="K65" s="218"/>
      <c r="L65" s="217">
        <f t="shared" si="34"/>
        <v>1104</v>
      </c>
      <c r="M65" s="222">
        <f t="shared" si="35"/>
        <v>-0.23550724637681164</v>
      </c>
      <c r="N65" s="221">
        <v>1943</v>
      </c>
      <c r="O65" s="218">
        <v>2013</v>
      </c>
      <c r="P65" s="217"/>
      <c r="Q65" s="218"/>
      <c r="R65" s="217">
        <f t="shared" si="36"/>
        <v>3956</v>
      </c>
      <c r="S65" s="220">
        <f t="shared" si="37"/>
        <v>0.0011766091528057192</v>
      </c>
      <c r="T65" s="219">
        <v>2295</v>
      </c>
      <c r="U65" s="218">
        <v>2391</v>
      </c>
      <c r="V65" s="217">
        <v>76</v>
      </c>
      <c r="W65" s="218">
        <v>124</v>
      </c>
      <c r="X65" s="217">
        <f t="shared" si="38"/>
        <v>4886</v>
      </c>
      <c r="Y65" s="216">
        <f t="shared" si="39"/>
        <v>-0.19033974621367167</v>
      </c>
    </row>
    <row r="66" spans="1:25" ht="19.5" customHeight="1">
      <c r="A66" s="223" t="s">
        <v>196</v>
      </c>
      <c r="B66" s="221">
        <v>244</v>
      </c>
      <c r="C66" s="218">
        <v>348</v>
      </c>
      <c r="D66" s="217">
        <v>0</v>
      </c>
      <c r="E66" s="218">
        <v>0</v>
      </c>
      <c r="F66" s="217">
        <f t="shared" si="32"/>
        <v>592</v>
      </c>
      <c r="G66" s="220">
        <f t="shared" si="33"/>
        <v>0.0007545851884614747</v>
      </c>
      <c r="H66" s="221">
        <v>320</v>
      </c>
      <c r="I66" s="218">
        <v>375</v>
      </c>
      <c r="J66" s="217"/>
      <c r="K66" s="218"/>
      <c r="L66" s="217">
        <f t="shared" si="34"/>
        <v>695</v>
      </c>
      <c r="M66" s="222">
        <f t="shared" si="35"/>
        <v>-0.1482014388489209</v>
      </c>
      <c r="N66" s="221">
        <v>925</v>
      </c>
      <c r="O66" s="218">
        <v>1171</v>
      </c>
      <c r="P66" s="217"/>
      <c r="Q66" s="218"/>
      <c r="R66" s="217">
        <f t="shared" si="36"/>
        <v>2096</v>
      </c>
      <c r="S66" s="220">
        <f t="shared" si="37"/>
        <v>0.0006234006026998957</v>
      </c>
      <c r="T66" s="219">
        <v>962</v>
      </c>
      <c r="U66" s="218">
        <v>1295</v>
      </c>
      <c r="V66" s="217"/>
      <c r="W66" s="218"/>
      <c r="X66" s="217">
        <f t="shared" si="38"/>
        <v>2257</v>
      </c>
      <c r="Y66" s="216">
        <f t="shared" si="39"/>
        <v>-0.07133362871067794</v>
      </c>
    </row>
    <row r="67" spans="1:25" ht="19.5" customHeight="1" thickBot="1">
      <c r="A67" s="223" t="s">
        <v>169</v>
      </c>
      <c r="B67" s="221">
        <v>214</v>
      </c>
      <c r="C67" s="218">
        <v>176</v>
      </c>
      <c r="D67" s="217">
        <v>40</v>
      </c>
      <c r="E67" s="218">
        <v>31</v>
      </c>
      <c r="F67" s="217">
        <f t="shared" si="32"/>
        <v>461</v>
      </c>
      <c r="G67" s="220">
        <f t="shared" si="33"/>
        <v>0.00058760772277152</v>
      </c>
      <c r="H67" s="221">
        <v>601</v>
      </c>
      <c r="I67" s="218">
        <v>648</v>
      </c>
      <c r="J67" s="217">
        <v>9</v>
      </c>
      <c r="K67" s="218">
        <v>10</v>
      </c>
      <c r="L67" s="217">
        <f t="shared" si="34"/>
        <v>1268</v>
      </c>
      <c r="M67" s="222">
        <f t="shared" si="35"/>
        <v>-0.636435331230284</v>
      </c>
      <c r="N67" s="221">
        <v>1429</v>
      </c>
      <c r="O67" s="218">
        <v>1402</v>
      </c>
      <c r="P67" s="217">
        <v>45</v>
      </c>
      <c r="Q67" s="218">
        <v>40</v>
      </c>
      <c r="R67" s="217">
        <f t="shared" si="36"/>
        <v>2916</v>
      </c>
      <c r="S67" s="220">
        <f t="shared" si="37"/>
        <v>0.0008672882430691296</v>
      </c>
      <c r="T67" s="219">
        <v>2134</v>
      </c>
      <c r="U67" s="218">
        <v>2367</v>
      </c>
      <c r="V67" s="217">
        <v>325</v>
      </c>
      <c r="W67" s="218">
        <v>233</v>
      </c>
      <c r="X67" s="217">
        <f t="shared" si="38"/>
        <v>5059</v>
      </c>
      <c r="Y67" s="216">
        <f t="shared" si="39"/>
        <v>-0.4236015022731765</v>
      </c>
    </row>
    <row r="68" spans="1:25" s="208" customFormat="1" ht="19.5" customHeight="1" thickBot="1">
      <c r="A68" s="267" t="s">
        <v>56</v>
      </c>
      <c r="B68" s="264">
        <v>1212</v>
      </c>
      <c r="C68" s="263">
        <v>117</v>
      </c>
      <c r="D68" s="262">
        <v>0</v>
      </c>
      <c r="E68" s="263">
        <v>0</v>
      </c>
      <c r="F68" s="262">
        <f t="shared" si="32"/>
        <v>1329</v>
      </c>
      <c r="G68" s="265">
        <f t="shared" si="33"/>
        <v>0.001693992762610304</v>
      </c>
      <c r="H68" s="264">
        <v>1688</v>
      </c>
      <c r="I68" s="263">
        <v>532</v>
      </c>
      <c r="J68" s="262">
        <v>8</v>
      </c>
      <c r="K68" s="263">
        <v>0</v>
      </c>
      <c r="L68" s="262">
        <f t="shared" si="34"/>
        <v>2228</v>
      </c>
      <c r="M68" s="266">
        <f t="shared" si="35"/>
        <v>-0.4035008976660682</v>
      </c>
      <c r="N68" s="264">
        <v>6343</v>
      </c>
      <c r="O68" s="263">
        <v>962</v>
      </c>
      <c r="P68" s="262"/>
      <c r="Q68" s="263">
        <v>0</v>
      </c>
      <c r="R68" s="262">
        <f t="shared" si="36"/>
        <v>7305</v>
      </c>
      <c r="S68" s="265">
        <f t="shared" si="37"/>
        <v>0.0021726819669478713</v>
      </c>
      <c r="T68" s="264">
        <v>6439</v>
      </c>
      <c r="U68" s="263">
        <v>1521</v>
      </c>
      <c r="V68" s="262">
        <v>22</v>
      </c>
      <c r="W68" s="263">
        <v>19</v>
      </c>
      <c r="X68" s="262">
        <f t="shared" si="38"/>
        <v>8001</v>
      </c>
      <c r="Y68" s="259">
        <f t="shared" si="39"/>
        <v>-0.08698912635920508</v>
      </c>
    </row>
    <row r="69" ht="15" thickTop="1">
      <c r="A69" s="116" t="s">
        <v>144</v>
      </c>
    </row>
    <row r="70" ht="14.25">
      <c r="A70" s="116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9:Y65536 M69:M65536 Y3 M3">
    <cfRule type="cellIs" priority="3" dxfId="93" operator="lessThan" stopIfTrue="1">
      <formula>0</formula>
    </cfRule>
  </conditionalFormatting>
  <conditionalFormatting sqref="Y9:Y68 M9:M68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5" zoomScaleNormal="85" zoomScalePageLayoutView="0" workbookViewId="0" topLeftCell="A1">
      <selection activeCell="T60" sqref="T60:W60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71093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28125" style="123" customWidth="1"/>
    <col min="13" max="13" width="8.8515625" style="123" customWidth="1"/>
    <col min="14" max="14" width="9.28125" style="123" bestFit="1" customWidth="1"/>
    <col min="15" max="15" width="9.2812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8.7109375" style="123" bestFit="1" customWidth="1"/>
    <col min="23" max="23" width="9.00390625" style="123" customWidth="1"/>
    <col min="24" max="24" width="9.8515625" style="123" bestFit="1" customWidth="1"/>
    <col min="25" max="25" width="8.7109375" style="123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623" t="s">
        <v>70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21" customHeight="1" thickBot="1">
      <c r="A4" s="634" t="s">
        <v>45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6"/>
    </row>
    <row r="5" spans="1:25" s="258" customFormat="1" ht="15.75" customHeight="1" thickBot="1" thickTop="1">
      <c r="A5" s="653" t="s">
        <v>62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3" customFormat="1" ht="26.25" customHeight="1" thickBot="1">
      <c r="A6" s="654"/>
      <c r="B6" s="629" t="s">
        <v>153</v>
      </c>
      <c r="C6" s="630"/>
      <c r="D6" s="630"/>
      <c r="E6" s="630"/>
      <c r="F6" s="630"/>
      <c r="G6" s="626" t="s">
        <v>34</v>
      </c>
      <c r="H6" s="629" t="s">
        <v>154</v>
      </c>
      <c r="I6" s="630"/>
      <c r="J6" s="630"/>
      <c r="K6" s="630"/>
      <c r="L6" s="630"/>
      <c r="M6" s="645" t="s">
        <v>33</v>
      </c>
      <c r="N6" s="629" t="s">
        <v>155</v>
      </c>
      <c r="O6" s="630"/>
      <c r="P6" s="630"/>
      <c r="Q6" s="630"/>
      <c r="R6" s="630"/>
      <c r="S6" s="626" t="s">
        <v>34</v>
      </c>
      <c r="T6" s="629" t="s">
        <v>156</v>
      </c>
      <c r="U6" s="630"/>
      <c r="V6" s="630"/>
      <c r="W6" s="630"/>
      <c r="X6" s="630"/>
      <c r="Y6" s="631" t="s">
        <v>33</v>
      </c>
    </row>
    <row r="7" spans="1:25" s="163" customFormat="1" ht="26.25" customHeight="1">
      <c r="A7" s="655"/>
      <c r="B7" s="564" t="s">
        <v>22</v>
      </c>
      <c r="C7" s="560"/>
      <c r="D7" s="559" t="s">
        <v>21</v>
      </c>
      <c r="E7" s="560"/>
      <c r="F7" s="652" t="s">
        <v>17</v>
      </c>
      <c r="G7" s="627"/>
      <c r="H7" s="564" t="s">
        <v>22</v>
      </c>
      <c r="I7" s="560"/>
      <c r="J7" s="559" t="s">
        <v>21</v>
      </c>
      <c r="K7" s="560"/>
      <c r="L7" s="652" t="s">
        <v>17</v>
      </c>
      <c r="M7" s="646"/>
      <c r="N7" s="564" t="s">
        <v>22</v>
      </c>
      <c r="O7" s="560"/>
      <c r="P7" s="559" t="s">
        <v>21</v>
      </c>
      <c r="Q7" s="560"/>
      <c r="R7" s="652" t="s">
        <v>17</v>
      </c>
      <c r="S7" s="627"/>
      <c r="T7" s="564" t="s">
        <v>22</v>
      </c>
      <c r="U7" s="560"/>
      <c r="V7" s="559" t="s">
        <v>21</v>
      </c>
      <c r="W7" s="560"/>
      <c r="X7" s="652" t="s">
        <v>17</v>
      </c>
      <c r="Y7" s="632"/>
    </row>
    <row r="8" spans="1:25" s="254" customFormat="1" ht="15" thickBot="1">
      <c r="A8" s="656"/>
      <c r="B8" s="257" t="s">
        <v>31</v>
      </c>
      <c r="C8" s="255" t="s">
        <v>30</v>
      </c>
      <c r="D8" s="256" t="s">
        <v>31</v>
      </c>
      <c r="E8" s="255" t="s">
        <v>30</v>
      </c>
      <c r="F8" s="622"/>
      <c r="G8" s="628"/>
      <c r="H8" s="257" t="s">
        <v>31</v>
      </c>
      <c r="I8" s="255" t="s">
        <v>30</v>
      </c>
      <c r="J8" s="256" t="s">
        <v>31</v>
      </c>
      <c r="K8" s="255" t="s">
        <v>30</v>
      </c>
      <c r="L8" s="622"/>
      <c r="M8" s="647"/>
      <c r="N8" s="257" t="s">
        <v>31</v>
      </c>
      <c r="O8" s="255" t="s">
        <v>30</v>
      </c>
      <c r="P8" s="256" t="s">
        <v>31</v>
      </c>
      <c r="Q8" s="255" t="s">
        <v>30</v>
      </c>
      <c r="R8" s="622"/>
      <c r="S8" s="628"/>
      <c r="T8" s="257" t="s">
        <v>31</v>
      </c>
      <c r="U8" s="255" t="s">
        <v>30</v>
      </c>
      <c r="V8" s="256" t="s">
        <v>31</v>
      </c>
      <c r="W8" s="255" t="s">
        <v>30</v>
      </c>
      <c r="X8" s="622"/>
      <c r="Y8" s="633"/>
    </row>
    <row r="9" spans="1:25" s="247" customFormat="1" ht="18" customHeight="1" thickBot="1" thickTop="1">
      <c r="A9" s="311" t="s">
        <v>24</v>
      </c>
      <c r="B9" s="309">
        <f>B10+B19+B33+B44+B55+B60</f>
        <v>29620.865</v>
      </c>
      <c r="C9" s="308">
        <f>C10+C19+C33+C44+C55+C60</f>
        <v>14850.063</v>
      </c>
      <c r="D9" s="307">
        <f>D10+D19+D33+D44+D55+D60</f>
        <v>7135.206999999999</v>
      </c>
      <c r="E9" s="308">
        <f>E10+E19+E33+E44+E55+E60</f>
        <v>1884.4250000000002</v>
      </c>
      <c r="F9" s="307">
        <f aca="true" t="shared" si="0" ref="F9:F18">SUM(B9:E9)</f>
        <v>53490.560000000005</v>
      </c>
      <c r="G9" s="310">
        <f aca="true" t="shared" si="1" ref="G9:G18">F9/$F$9</f>
        <v>1</v>
      </c>
      <c r="H9" s="309">
        <f>H10+H19+H33+H44+H55+H60</f>
        <v>31124.714999999997</v>
      </c>
      <c r="I9" s="308">
        <f>I10+I19+I33+I44+I55+I60</f>
        <v>14376.518</v>
      </c>
      <c r="J9" s="307">
        <f>J10+J19+J33+J44+J55+J60</f>
        <v>6392.021000000001</v>
      </c>
      <c r="K9" s="308">
        <f>K10+K19+K33+K44+K55+K60</f>
        <v>2681.5830000000005</v>
      </c>
      <c r="L9" s="307">
        <f aca="true" t="shared" si="2" ref="L9:L18">SUM(H9:K9)</f>
        <v>54574.83699999999</v>
      </c>
      <c r="M9" s="425">
        <f aca="true" t="shared" si="3" ref="M9:M22">IF(ISERROR(F9/L9-1),"         /0",(F9/L9-1))</f>
        <v>-0.01986770936210014</v>
      </c>
      <c r="N9" s="309">
        <f>N10+N19+N33+N44+N55+N60</f>
        <v>112669.45099999999</v>
      </c>
      <c r="O9" s="308">
        <f>O10+O19+O33+O44+O55+O60</f>
        <v>59950.483</v>
      </c>
      <c r="P9" s="307">
        <f>P10+P19+P33+P44+P55+P60</f>
        <v>19409.782</v>
      </c>
      <c r="Q9" s="308">
        <f>Q10+Q19+Q33+Q44+Q55+Q60</f>
        <v>6299.563</v>
      </c>
      <c r="R9" s="307">
        <f aca="true" t="shared" si="4" ref="R9:R18">SUM(N9:Q9)</f>
        <v>198329.27899999998</v>
      </c>
      <c r="S9" s="310">
        <f aca="true" t="shared" si="5" ref="S9:S18">R9/$R$9</f>
        <v>1</v>
      </c>
      <c r="T9" s="309">
        <f>T10+T19+T33+T44+T55+T60</f>
        <v>108163.34200000002</v>
      </c>
      <c r="U9" s="308">
        <f>U10+U19+U33+U44+U55+U60</f>
        <v>56357.591</v>
      </c>
      <c r="V9" s="307">
        <f>V10+V19+V33+V44+V55+V60</f>
        <v>16505.813000000002</v>
      </c>
      <c r="W9" s="308">
        <f>W10+W19+W33+W44+W55+W60</f>
        <v>8707.82</v>
      </c>
      <c r="X9" s="307">
        <f aca="true" t="shared" si="6" ref="X9:X18">SUM(T9:W9)</f>
        <v>189734.56600000002</v>
      </c>
      <c r="Y9" s="306">
        <f>IF(ISERROR(R9/X9-1),"         /0",(R9/X9-1))</f>
        <v>0.04529861469733443</v>
      </c>
    </row>
    <row r="10" spans="1:25" s="224" customFormat="1" ht="19.5" customHeight="1" thickTop="1">
      <c r="A10" s="305" t="s">
        <v>61</v>
      </c>
      <c r="B10" s="302">
        <f>SUM(B11:B18)</f>
        <v>20851.702</v>
      </c>
      <c r="C10" s="301">
        <f>SUM(C11:C18)</f>
        <v>6672.137000000001</v>
      </c>
      <c r="D10" s="300">
        <f>SUM(D11:D18)</f>
        <v>7036.523999999999</v>
      </c>
      <c r="E10" s="301">
        <f>SUM(E11:E18)</f>
        <v>1575.458</v>
      </c>
      <c r="F10" s="300">
        <f t="shared" si="0"/>
        <v>36135.820999999996</v>
      </c>
      <c r="G10" s="303">
        <f t="shared" si="1"/>
        <v>0.675555107293698</v>
      </c>
      <c r="H10" s="302">
        <f>SUM(H11:H18)</f>
        <v>22675.094999999998</v>
      </c>
      <c r="I10" s="301">
        <f>SUM(I11:I18)</f>
        <v>7876.487</v>
      </c>
      <c r="J10" s="300">
        <f>SUM(J11:J18)</f>
        <v>6328.31</v>
      </c>
      <c r="K10" s="301">
        <f>SUM(K11:K18)</f>
        <v>1859.6209999999999</v>
      </c>
      <c r="L10" s="300">
        <f t="shared" si="2"/>
        <v>38739.513</v>
      </c>
      <c r="M10" s="304">
        <f t="shared" si="3"/>
        <v>-0.06721024087215555</v>
      </c>
      <c r="N10" s="302">
        <f>SUM(N11:N18)</f>
        <v>75603.97899999999</v>
      </c>
      <c r="O10" s="301">
        <f>SUM(O11:O18)</f>
        <v>28294.508</v>
      </c>
      <c r="P10" s="300">
        <f>SUM(P11:P18)</f>
        <v>17951.517</v>
      </c>
      <c r="Q10" s="301">
        <f>SUM(Q11:Q18)</f>
        <v>4810.17</v>
      </c>
      <c r="R10" s="300">
        <f t="shared" si="4"/>
        <v>126660.17399999998</v>
      </c>
      <c r="S10" s="303">
        <f t="shared" si="5"/>
        <v>0.6386357810537898</v>
      </c>
      <c r="T10" s="302">
        <f>SUM(T11:T18)</f>
        <v>75601.59600000002</v>
      </c>
      <c r="U10" s="301">
        <f>SUM(U11:U18)</f>
        <v>29742.5</v>
      </c>
      <c r="V10" s="300">
        <f>SUM(V11:V18)</f>
        <v>15890.891999999998</v>
      </c>
      <c r="W10" s="301">
        <f>SUM(W11:W18)</f>
        <v>5627.357</v>
      </c>
      <c r="X10" s="300">
        <f t="shared" si="6"/>
        <v>126862.34500000002</v>
      </c>
      <c r="Y10" s="299">
        <f aca="true" t="shared" si="7" ref="Y10:Y18">IF(ISERROR(R10/X10-1),"         /0",IF(R10/X10&gt;5,"  *  ",(R10/X10-1)))</f>
        <v>-0.0015936249641296252</v>
      </c>
    </row>
    <row r="11" spans="1:25" ht="19.5" customHeight="1">
      <c r="A11" s="223" t="s">
        <v>271</v>
      </c>
      <c r="B11" s="221">
        <v>14394.988</v>
      </c>
      <c r="C11" s="218">
        <v>4648.496</v>
      </c>
      <c r="D11" s="217">
        <v>6578.067999999999</v>
      </c>
      <c r="E11" s="218">
        <v>1537.857</v>
      </c>
      <c r="F11" s="217">
        <f t="shared" si="0"/>
        <v>27159.409</v>
      </c>
      <c r="G11" s="220">
        <f t="shared" si="1"/>
        <v>0.5077420950537814</v>
      </c>
      <c r="H11" s="221">
        <v>15121.466999999999</v>
      </c>
      <c r="I11" s="218">
        <v>5647.771</v>
      </c>
      <c r="J11" s="217">
        <v>5002.0830000000005</v>
      </c>
      <c r="K11" s="218">
        <v>1796.501</v>
      </c>
      <c r="L11" s="217">
        <f t="shared" si="2"/>
        <v>27567.821999999996</v>
      </c>
      <c r="M11" s="222">
        <f t="shared" si="3"/>
        <v>-0.014814844640247515</v>
      </c>
      <c r="N11" s="221">
        <v>54458.25199999999</v>
      </c>
      <c r="O11" s="218">
        <v>21081.669</v>
      </c>
      <c r="P11" s="217">
        <v>15244.157000000001</v>
      </c>
      <c r="Q11" s="218">
        <v>4711.599</v>
      </c>
      <c r="R11" s="217">
        <f t="shared" si="4"/>
        <v>95495.67700000001</v>
      </c>
      <c r="S11" s="220">
        <f t="shared" si="5"/>
        <v>0.4815006512477667</v>
      </c>
      <c r="T11" s="221">
        <v>52526.064000000006</v>
      </c>
      <c r="U11" s="218">
        <v>21560.486</v>
      </c>
      <c r="V11" s="217">
        <v>12243.877999999999</v>
      </c>
      <c r="W11" s="218">
        <v>5507.009</v>
      </c>
      <c r="X11" s="217">
        <f t="shared" si="6"/>
        <v>91837.437</v>
      </c>
      <c r="Y11" s="216">
        <f t="shared" si="7"/>
        <v>0.039833864266050956</v>
      </c>
    </row>
    <row r="12" spans="1:25" ht="19.5" customHeight="1">
      <c r="A12" s="223" t="s">
        <v>277</v>
      </c>
      <c r="B12" s="221">
        <v>5760.582</v>
      </c>
      <c r="C12" s="218">
        <v>499.59999999999997</v>
      </c>
      <c r="D12" s="217">
        <v>458.256</v>
      </c>
      <c r="E12" s="218">
        <v>37.401</v>
      </c>
      <c r="F12" s="217">
        <f t="shared" si="0"/>
        <v>6755.839000000001</v>
      </c>
      <c r="G12" s="220">
        <f t="shared" si="1"/>
        <v>0.12629964988214742</v>
      </c>
      <c r="H12" s="221">
        <v>6296.511</v>
      </c>
      <c r="I12" s="218">
        <v>398.087</v>
      </c>
      <c r="J12" s="217">
        <v>1325.597</v>
      </c>
      <c r="K12" s="218">
        <v>63.11</v>
      </c>
      <c r="L12" s="217">
        <f t="shared" si="2"/>
        <v>8083.304999999999</v>
      </c>
      <c r="M12" s="222">
        <f t="shared" si="3"/>
        <v>-0.16422317356576288</v>
      </c>
      <c r="N12" s="221">
        <v>18596.606</v>
      </c>
      <c r="O12" s="218">
        <v>1482.9859999999999</v>
      </c>
      <c r="P12" s="217">
        <v>2705.0389999999998</v>
      </c>
      <c r="Q12" s="218">
        <v>97.613</v>
      </c>
      <c r="R12" s="217">
        <f t="shared" si="4"/>
        <v>22882.244000000002</v>
      </c>
      <c r="S12" s="220">
        <f t="shared" si="5"/>
        <v>0.1153750173215726</v>
      </c>
      <c r="T12" s="221">
        <v>18646.942000000003</v>
      </c>
      <c r="U12" s="218">
        <v>1345.4280000000003</v>
      </c>
      <c r="V12" s="217">
        <v>3646.0739999999996</v>
      </c>
      <c r="W12" s="218">
        <v>120.188</v>
      </c>
      <c r="X12" s="217">
        <f t="shared" si="6"/>
        <v>23758.632</v>
      </c>
      <c r="Y12" s="216">
        <f t="shared" si="7"/>
        <v>-0.036887140640083915</v>
      </c>
    </row>
    <row r="13" spans="1:25" ht="19.5" customHeight="1">
      <c r="A13" s="223" t="s">
        <v>276</v>
      </c>
      <c r="B13" s="221">
        <v>45.647</v>
      </c>
      <c r="C13" s="218">
        <v>563.428</v>
      </c>
      <c r="D13" s="217">
        <v>0</v>
      </c>
      <c r="E13" s="218">
        <v>0</v>
      </c>
      <c r="F13" s="217">
        <f t="shared" si="0"/>
        <v>609.075</v>
      </c>
      <c r="G13" s="220">
        <f t="shared" si="1"/>
        <v>0.011386588586845978</v>
      </c>
      <c r="H13" s="221">
        <v>43.117999999999995</v>
      </c>
      <c r="I13" s="218">
        <v>658.033</v>
      </c>
      <c r="J13" s="217"/>
      <c r="K13" s="218"/>
      <c r="L13" s="217">
        <f t="shared" si="2"/>
        <v>701.1510000000001</v>
      </c>
      <c r="M13" s="222">
        <f>IF(ISERROR(F13/L13-1),"         /0",(F13/L13-1))</f>
        <v>-0.13132121326219315</v>
      </c>
      <c r="N13" s="221">
        <v>144.213</v>
      </c>
      <c r="O13" s="218">
        <v>2397.4849999999997</v>
      </c>
      <c r="P13" s="217">
        <v>0</v>
      </c>
      <c r="Q13" s="218">
        <v>0</v>
      </c>
      <c r="R13" s="217">
        <f t="shared" si="4"/>
        <v>2541.698</v>
      </c>
      <c r="S13" s="220">
        <f t="shared" si="5"/>
        <v>0.012815546009220354</v>
      </c>
      <c r="T13" s="221">
        <v>181.505</v>
      </c>
      <c r="U13" s="218">
        <v>2582.1059999999998</v>
      </c>
      <c r="V13" s="217">
        <v>0</v>
      </c>
      <c r="W13" s="218">
        <v>0</v>
      </c>
      <c r="X13" s="217">
        <f t="shared" si="6"/>
        <v>2763.611</v>
      </c>
      <c r="Y13" s="216">
        <f t="shared" si="7"/>
        <v>-0.08029820405259636</v>
      </c>
    </row>
    <row r="14" spans="1:25" ht="19.5" customHeight="1">
      <c r="A14" s="223" t="s">
        <v>273</v>
      </c>
      <c r="B14" s="221">
        <v>243.002</v>
      </c>
      <c r="C14" s="218">
        <v>147.947</v>
      </c>
      <c r="D14" s="217">
        <v>0</v>
      </c>
      <c r="E14" s="218">
        <v>0</v>
      </c>
      <c r="F14" s="217">
        <f t="shared" si="0"/>
        <v>390.949</v>
      </c>
      <c r="G14" s="220">
        <f t="shared" si="1"/>
        <v>0.007308747562186673</v>
      </c>
      <c r="H14" s="221">
        <v>268.842</v>
      </c>
      <c r="I14" s="218">
        <v>176.196</v>
      </c>
      <c r="J14" s="217"/>
      <c r="K14" s="218"/>
      <c r="L14" s="217">
        <f t="shared" si="2"/>
        <v>445.038</v>
      </c>
      <c r="M14" s="222">
        <f t="shared" si="3"/>
        <v>-0.12153793608635666</v>
      </c>
      <c r="N14" s="221">
        <v>657.984</v>
      </c>
      <c r="O14" s="218">
        <v>401.63199999999995</v>
      </c>
      <c r="P14" s="217">
        <v>0</v>
      </c>
      <c r="Q14" s="218">
        <v>0</v>
      </c>
      <c r="R14" s="217">
        <f t="shared" si="4"/>
        <v>1059.616</v>
      </c>
      <c r="S14" s="220">
        <f t="shared" si="5"/>
        <v>0.0053427108964582085</v>
      </c>
      <c r="T14" s="221">
        <v>899.856</v>
      </c>
      <c r="U14" s="218">
        <v>646.886</v>
      </c>
      <c r="V14" s="217">
        <v>0</v>
      </c>
      <c r="W14" s="218">
        <v>0</v>
      </c>
      <c r="X14" s="217">
        <f t="shared" si="6"/>
        <v>1546.742</v>
      </c>
      <c r="Y14" s="216">
        <f t="shared" si="7"/>
        <v>-0.31493681557751707</v>
      </c>
    </row>
    <row r="15" spans="1:25" ht="19.5" customHeight="1">
      <c r="A15" s="223" t="s">
        <v>281</v>
      </c>
      <c r="B15" s="221">
        <v>18.995</v>
      </c>
      <c r="C15" s="218">
        <v>362.38100000000003</v>
      </c>
      <c r="D15" s="217">
        <v>0</v>
      </c>
      <c r="E15" s="218">
        <v>0</v>
      </c>
      <c r="F15" s="217">
        <f t="shared" si="0"/>
        <v>381.37600000000003</v>
      </c>
      <c r="G15" s="220">
        <f t="shared" si="1"/>
        <v>0.00712978140441977</v>
      </c>
      <c r="H15" s="221">
        <v>22.392</v>
      </c>
      <c r="I15" s="218">
        <v>582.7180000000001</v>
      </c>
      <c r="J15" s="217"/>
      <c r="K15" s="218"/>
      <c r="L15" s="217">
        <f t="shared" si="2"/>
        <v>605.1100000000001</v>
      </c>
      <c r="M15" s="222">
        <f t="shared" si="3"/>
        <v>-0.36974103881938825</v>
      </c>
      <c r="N15" s="221">
        <v>135.725</v>
      </c>
      <c r="O15" s="218">
        <v>1236.173</v>
      </c>
      <c r="P15" s="217">
        <v>0</v>
      </c>
      <c r="Q15" s="218">
        <v>0</v>
      </c>
      <c r="R15" s="217">
        <f t="shared" si="4"/>
        <v>1371.898</v>
      </c>
      <c r="S15" s="220">
        <f t="shared" si="5"/>
        <v>0.00691727417614421</v>
      </c>
      <c r="T15" s="221">
        <v>76.179</v>
      </c>
      <c r="U15" s="218">
        <v>2330.662</v>
      </c>
      <c r="V15" s="217">
        <v>0</v>
      </c>
      <c r="W15" s="218">
        <v>0</v>
      </c>
      <c r="X15" s="217">
        <f t="shared" si="6"/>
        <v>2406.841</v>
      </c>
      <c r="Y15" s="216">
        <f t="shared" si="7"/>
        <v>-0.4300005692108453</v>
      </c>
    </row>
    <row r="16" spans="1:25" ht="19.5" customHeight="1">
      <c r="A16" s="223" t="s">
        <v>282</v>
      </c>
      <c r="B16" s="221">
        <v>108.453</v>
      </c>
      <c r="C16" s="218">
        <v>83.234</v>
      </c>
      <c r="D16" s="217">
        <v>0</v>
      </c>
      <c r="E16" s="218">
        <v>0</v>
      </c>
      <c r="F16" s="217">
        <f t="shared" si="0"/>
        <v>191.687</v>
      </c>
      <c r="G16" s="220">
        <f t="shared" si="1"/>
        <v>0.0035835668947941466</v>
      </c>
      <c r="H16" s="221">
        <v>279.941</v>
      </c>
      <c r="I16" s="218">
        <v>259.661</v>
      </c>
      <c r="J16" s="217"/>
      <c r="K16" s="218"/>
      <c r="L16" s="217">
        <f t="shared" si="2"/>
        <v>539.602</v>
      </c>
      <c r="M16" s="222">
        <f t="shared" si="3"/>
        <v>-0.6447622506958832</v>
      </c>
      <c r="N16" s="221">
        <v>494.559</v>
      </c>
      <c r="O16" s="218">
        <v>361.75899999999996</v>
      </c>
      <c r="P16" s="217"/>
      <c r="Q16" s="218"/>
      <c r="R16" s="217">
        <f t="shared" si="4"/>
        <v>856.318</v>
      </c>
      <c r="S16" s="220">
        <f t="shared" si="5"/>
        <v>0.004317658009536757</v>
      </c>
      <c r="T16" s="221">
        <v>703.954</v>
      </c>
      <c r="U16" s="218">
        <v>558.021</v>
      </c>
      <c r="V16" s="217"/>
      <c r="W16" s="218"/>
      <c r="X16" s="217">
        <f t="shared" si="6"/>
        <v>1261.975</v>
      </c>
      <c r="Y16" s="216">
        <f t="shared" si="7"/>
        <v>-0.32144614592206655</v>
      </c>
    </row>
    <row r="17" spans="1:25" ht="19.5" customHeight="1">
      <c r="A17" s="223" t="s">
        <v>280</v>
      </c>
      <c r="B17" s="221">
        <v>64.983</v>
      </c>
      <c r="C17" s="218">
        <v>0.092</v>
      </c>
      <c r="D17" s="217">
        <v>0</v>
      </c>
      <c r="E17" s="218">
        <v>0</v>
      </c>
      <c r="F17" s="217">
        <f t="shared" si="0"/>
        <v>65.075</v>
      </c>
      <c r="G17" s="220">
        <f t="shared" si="1"/>
        <v>0.0012165698022230465</v>
      </c>
      <c r="H17" s="221">
        <v>26.18</v>
      </c>
      <c r="I17" s="218">
        <v>1.355</v>
      </c>
      <c r="J17" s="217"/>
      <c r="K17" s="218"/>
      <c r="L17" s="217">
        <f t="shared" si="2"/>
        <v>27.535</v>
      </c>
      <c r="M17" s="222">
        <f t="shared" si="3"/>
        <v>1.3633557290720901</v>
      </c>
      <c r="N17" s="221">
        <v>276.655</v>
      </c>
      <c r="O17" s="218">
        <v>2.761</v>
      </c>
      <c r="P17" s="217"/>
      <c r="Q17" s="218"/>
      <c r="R17" s="217">
        <f t="shared" si="4"/>
        <v>279.416</v>
      </c>
      <c r="S17" s="220">
        <f t="shared" si="5"/>
        <v>0.0014088489677815045</v>
      </c>
      <c r="T17" s="221">
        <v>85.732</v>
      </c>
      <c r="U17" s="218">
        <v>2.714</v>
      </c>
      <c r="V17" s="217"/>
      <c r="W17" s="218"/>
      <c r="X17" s="217">
        <f t="shared" si="6"/>
        <v>88.446</v>
      </c>
      <c r="Y17" s="216">
        <f t="shared" si="7"/>
        <v>2.1591705673518304</v>
      </c>
    </row>
    <row r="18" spans="1:25" ht="19.5" customHeight="1" thickBot="1">
      <c r="A18" s="223" t="s">
        <v>270</v>
      </c>
      <c r="B18" s="221">
        <v>215.052</v>
      </c>
      <c r="C18" s="218">
        <v>366.959</v>
      </c>
      <c r="D18" s="217">
        <v>0.2</v>
      </c>
      <c r="E18" s="218">
        <v>0.2</v>
      </c>
      <c r="F18" s="217">
        <f t="shared" si="0"/>
        <v>582.4110000000001</v>
      </c>
      <c r="G18" s="220">
        <f t="shared" si="1"/>
        <v>0.01088810810729968</v>
      </c>
      <c r="H18" s="221">
        <v>616.6439999999999</v>
      </c>
      <c r="I18" s="218">
        <v>152.666</v>
      </c>
      <c r="J18" s="217">
        <v>0.63</v>
      </c>
      <c r="K18" s="218">
        <v>0.01</v>
      </c>
      <c r="L18" s="217">
        <f t="shared" si="2"/>
        <v>769.9499999999999</v>
      </c>
      <c r="M18" s="222">
        <f t="shared" si="3"/>
        <v>-0.2435729592830702</v>
      </c>
      <c r="N18" s="221">
        <v>839.985</v>
      </c>
      <c r="O18" s="218">
        <v>1330.043</v>
      </c>
      <c r="P18" s="217">
        <v>2.3209999999999997</v>
      </c>
      <c r="Q18" s="218">
        <v>0.958</v>
      </c>
      <c r="R18" s="217">
        <f t="shared" si="4"/>
        <v>2173.307</v>
      </c>
      <c r="S18" s="220">
        <f t="shared" si="5"/>
        <v>0.010958074425309638</v>
      </c>
      <c r="T18" s="221">
        <v>2481.364</v>
      </c>
      <c r="U18" s="218">
        <v>716.1969999999999</v>
      </c>
      <c r="V18" s="217">
        <v>0.94</v>
      </c>
      <c r="W18" s="218">
        <v>0.16</v>
      </c>
      <c r="X18" s="217">
        <f t="shared" si="6"/>
        <v>3198.6609999999996</v>
      </c>
      <c r="Y18" s="216">
        <f t="shared" si="7"/>
        <v>-0.32055725817771874</v>
      </c>
    </row>
    <row r="19" spans="1:25" s="224" customFormat="1" ht="19.5" customHeight="1">
      <c r="A19" s="231" t="s">
        <v>60</v>
      </c>
      <c r="B19" s="228">
        <f>SUM(B20:B32)</f>
        <v>3641.0999999999995</v>
      </c>
      <c r="C19" s="227">
        <f>SUM(C20:C32)</f>
        <v>4482.159999999999</v>
      </c>
      <c r="D19" s="226">
        <f>SUM(D20:D32)</f>
        <v>53.888</v>
      </c>
      <c r="E19" s="227">
        <f>SUM(E20:E32)</f>
        <v>189.95</v>
      </c>
      <c r="F19" s="226">
        <f aca="true" t="shared" si="8" ref="F19:F60">SUM(B19:E19)</f>
        <v>8367.097999999998</v>
      </c>
      <c r="G19" s="229">
        <f aca="true" t="shared" si="9" ref="G19:G60">F19/$F$9</f>
        <v>0.15642195557496497</v>
      </c>
      <c r="H19" s="228">
        <f>SUM(H20:H32)</f>
        <v>3532.7869999999994</v>
      </c>
      <c r="I19" s="227">
        <f>SUM(I20:I32)</f>
        <v>3749.9949999999994</v>
      </c>
      <c r="J19" s="226">
        <f>SUM(J20:J32)</f>
        <v>53.216</v>
      </c>
      <c r="K19" s="227">
        <f>SUM(K20:K32)</f>
        <v>413.84999999999997</v>
      </c>
      <c r="L19" s="226">
        <f aca="true" t="shared" si="10" ref="L19:L60">SUM(H19:K19)</f>
        <v>7749.848</v>
      </c>
      <c r="M19" s="230">
        <f t="shared" si="3"/>
        <v>0.07964672339380052</v>
      </c>
      <c r="N19" s="228">
        <f>SUM(N20:N32)</f>
        <v>14422.332999999999</v>
      </c>
      <c r="O19" s="227">
        <f>SUM(O20:O32)</f>
        <v>17337.439000000002</v>
      </c>
      <c r="P19" s="226">
        <f>SUM(P20:P32)</f>
        <v>597.3839999999999</v>
      </c>
      <c r="Q19" s="227">
        <f>SUM(Q20:Q32)</f>
        <v>1065.451</v>
      </c>
      <c r="R19" s="226">
        <f aca="true" t="shared" si="11" ref="R19:R60">SUM(N19:Q19)</f>
        <v>33422.606999999996</v>
      </c>
      <c r="S19" s="229">
        <f aca="true" t="shared" si="12" ref="S19:S60">R19/$R$9</f>
        <v>0.16852079112333182</v>
      </c>
      <c r="T19" s="228">
        <f>SUM(T20:T32)</f>
        <v>12976.831000000002</v>
      </c>
      <c r="U19" s="227">
        <f>SUM(U20:U32)</f>
        <v>14797.702</v>
      </c>
      <c r="V19" s="226">
        <f>SUM(V20:V32)</f>
        <v>379.983</v>
      </c>
      <c r="W19" s="227">
        <f>SUM(W20:W32)</f>
        <v>1624.268</v>
      </c>
      <c r="X19" s="226">
        <f aca="true" t="shared" si="13" ref="X19:X60">SUM(T19:W19)</f>
        <v>29778.784000000003</v>
      </c>
      <c r="Y19" s="225">
        <f aca="true" t="shared" si="14" ref="Y19:Y60">IF(ISERROR(R19/X19-1),"         /0",IF(R19/X19&gt;5,"  *  ",(R19/X19-1)))</f>
        <v>0.12236305552301907</v>
      </c>
    </row>
    <row r="20" spans="1:25" ht="19.5" customHeight="1">
      <c r="A20" s="238" t="s">
        <v>294</v>
      </c>
      <c r="B20" s="235">
        <v>701.721</v>
      </c>
      <c r="C20" s="233">
        <v>1197.541</v>
      </c>
      <c r="D20" s="234">
        <v>0</v>
      </c>
      <c r="E20" s="233">
        <v>0</v>
      </c>
      <c r="F20" s="234">
        <f t="shared" si="8"/>
        <v>1899.262</v>
      </c>
      <c r="G20" s="236">
        <f t="shared" si="9"/>
        <v>0.035506489369339186</v>
      </c>
      <c r="H20" s="235">
        <v>749.3430000000001</v>
      </c>
      <c r="I20" s="233">
        <v>769.362</v>
      </c>
      <c r="J20" s="234"/>
      <c r="K20" s="233"/>
      <c r="L20" s="217">
        <f t="shared" si="10"/>
        <v>1518.705</v>
      </c>
      <c r="M20" s="237">
        <f t="shared" si="3"/>
        <v>0.250579934878729</v>
      </c>
      <c r="N20" s="235">
        <v>2912.8609999999994</v>
      </c>
      <c r="O20" s="233">
        <v>4870.042</v>
      </c>
      <c r="P20" s="234">
        <v>9.223</v>
      </c>
      <c r="Q20" s="233">
        <v>0.2</v>
      </c>
      <c r="R20" s="234">
        <f t="shared" si="11"/>
        <v>7792.326</v>
      </c>
      <c r="S20" s="236">
        <f t="shared" si="12"/>
        <v>0.039289841819068985</v>
      </c>
      <c r="T20" s="239">
        <v>2787.2339999999995</v>
      </c>
      <c r="U20" s="233">
        <v>2841.8789999999995</v>
      </c>
      <c r="V20" s="234"/>
      <c r="W20" s="233">
        <v>23.602</v>
      </c>
      <c r="X20" s="234">
        <f t="shared" si="13"/>
        <v>5652.714999999999</v>
      </c>
      <c r="Y20" s="232">
        <f t="shared" si="14"/>
        <v>0.3785103264537486</v>
      </c>
    </row>
    <row r="21" spans="1:25" ht="19.5" customHeight="1">
      <c r="A21" s="238" t="s">
        <v>295</v>
      </c>
      <c r="B21" s="235">
        <v>605.261</v>
      </c>
      <c r="C21" s="233">
        <v>1167.214</v>
      </c>
      <c r="D21" s="234">
        <v>0</v>
      </c>
      <c r="E21" s="233">
        <v>3.412</v>
      </c>
      <c r="F21" s="234">
        <f t="shared" si="8"/>
        <v>1775.887</v>
      </c>
      <c r="G21" s="236">
        <f t="shared" si="9"/>
        <v>0.033200007627514086</v>
      </c>
      <c r="H21" s="235">
        <v>77.583</v>
      </c>
      <c r="I21" s="233">
        <v>369.874</v>
      </c>
      <c r="J21" s="234"/>
      <c r="K21" s="233"/>
      <c r="L21" s="234">
        <f t="shared" si="10"/>
        <v>447.457</v>
      </c>
      <c r="M21" s="237">
        <f t="shared" si="3"/>
        <v>2.9688439336070283</v>
      </c>
      <c r="N21" s="235">
        <v>2189.024</v>
      </c>
      <c r="O21" s="233">
        <v>4759.278</v>
      </c>
      <c r="P21" s="234"/>
      <c r="Q21" s="233">
        <v>3.412</v>
      </c>
      <c r="R21" s="234">
        <f t="shared" si="11"/>
        <v>6951.714</v>
      </c>
      <c r="S21" s="236">
        <f t="shared" si="12"/>
        <v>0.0350513753443333</v>
      </c>
      <c r="T21" s="239">
        <v>771.2109999999999</v>
      </c>
      <c r="U21" s="233">
        <v>1968.33</v>
      </c>
      <c r="V21" s="234"/>
      <c r="W21" s="233">
        <v>0.2</v>
      </c>
      <c r="X21" s="234">
        <f t="shared" si="13"/>
        <v>2739.7409999999995</v>
      </c>
      <c r="Y21" s="232">
        <f t="shared" si="14"/>
        <v>1.537361743318073</v>
      </c>
    </row>
    <row r="22" spans="1:25" ht="19.5" customHeight="1">
      <c r="A22" s="238" t="s">
        <v>293</v>
      </c>
      <c r="B22" s="235">
        <v>679.3240000000001</v>
      </c>
      <c r="C22" s="233">
        <v>433.21999999999997</v>
      </c>
      <c r="D22" s="234">
        <v>0.3</v>
      </c>
      <c r="E22" s="233">
        <v>6.01</v>
      </c>
      <c r="F22" s="217">
        <f t="shared" si="8"/>
        <v>1118.854</v>
      </c>
      <c r="G22" s="236">
        <f t="shared" si="9"/>
        <v>0.02091684962729872</v>
      </c>
      <c r="H22" s="235">
        <v>711.584</v>
      </c>
      <c r="I22" s="233">
        <v>583.8190000000001</v>
      </c>
      <c r="J22" s="234">
        <v>0</v>
      </c>
      <c r="K22" s="233">
        <v>19.241</v>
      </c>
      <c r="L22" s="234">
        <f t="shared" si="10"/>
        <v>1314.644</v>
      </c>
      <c r="M22" s="237">
        <f t="shared" si="3"/>
        <v>-0.1489300525465449</v>
      </c>
      <c r="N22" s="235">
        <v>2479.745</v>
      </c>
      <c r="O22" s="233">
        <v>1972.706</v>
      </c>
      <c r="P22" s="234">
        <v>0.3</v>
      </c>
      <c r="Q22" s="233">
        <v>35.647</v>
      </c>
      <c r="R22" s="234">
        <f t="shared" si="11"/>
        <v>4488.398</v>
      </c>
      <c r="S22" s="236">
        <f t="shared" si="12"/>
        <v>0.02263104077537639</v>
      </c>
      <c r="T22" s="239">
        <v>2640.6240000000003</v>
      </c>
      <c r="U22" s="233">
        <v>2106.397</v>
      </c>
      <c r="V22" s="234">
        <v>0</v>
      </c>
      <c r="W22" s="233">
        <v>81.144</v>
      </c>
      <c r="X22" s="234">
        <f t="shared" si="13"/>
        <v>4828.165000000001</v>
      </c>
      <c r="Y22" s="232">
        <f t="shared" si="14"/>
        <v>-0.07037187005829348</v>
      </c>
    </row>
    <row r="23" spans="1:25" ht="19.5" customHeight="1">
      <c r="A23" s="238" t="s">
        <v>299</v>
      </c>
      <c r="B23" s="235">
        <v>287.113</v>
      </c>
      <c r="C23" s="233">
        <v>269.988</v>
      </c>
      <c r="D23" s="234">
        <v>0</v>
      </c>
      <c r="E23" s="233">
        <v>0</v>
      </c>
      <c r="F23" s="234">
        <f t="shared" si="8"/>
        <v>557.101</v>
      </c>
      <c r="G23" s="236">
        <f t="shared" si="9"/>
        <v>0.01041494050539011</v>
      </c>
      <c r="H23" s="235">
        <v>328.694</v>
      </c>
      <c r="I23" s="233">
        <v>264.701</v>
      </c>
      <c r="J23" s="234"/>
      <c r="K23" s="233"/>
      <c r="L23" s="234">
        <f t="shared" si="10"/>
        <v>593.395</v>
      </c>
      <c r="M23" s="237">
        <f aca="true" t="shared" si="15" ref="M23:M38">IF(ISERROR(F23/L23-1),"         /0",(F23/L23-1))</f>
        <v>-0.061163306060886935</v>
      </c>
      <c r="N23" s="235">
        <v>722.726</v>
      </c>
      <c r="O23" s="233">
        <v>698.3209999999999</v>
      </c>
      <c r="P23" s="234">
        <v>39.755</v>
      </c>
      <c r="Q23" s="233">
        <v>40.968</v>
      </c>
      <c r="R23" s="234">
        <f t="shared" si="11"/>
        <v>1501.7700000000002</v>
      </c>
      <c r="S23" s="236">
        <f t="shared" si="12"/>
        <v>0.007572104368916706</v>
      </c>
      <c r="T23" s="239">
        <v>1066.152</v>
      </c>
      <c r="U23" s="233">
        <v>816.506</v>
      </c>
      <c r="V23" s="234">
        <v>0</v>
      </c>
      <c r="W23" s="233"/>
      <c r="X23" s="234">
        <f t="shared" si="13"/>
        <v>1882.658</v>
      </c>
      <c r="Y23" s="232">
        <f t="shared" si="14"/>
        <v>-0.20231396249345324</v>
      </c>
    </row>
    <row r="24" spans="1:25" ht="19.5" customHeight="1">
      <c r="A24" s="238" t="s">
        <v>296</v>
      </c>
      <c r="B24" s="235">
        <v>285.071</v>
      </c>
      <c r="C24" s="233">
        <v>108.812</v>
      </c>
      <c r="D24" s="234">
        <v>0</v>
      </c>
      <c r="E24" s="233">
        <v>108.234</v>
      </c>
      <c r="F24" s="234">
        <f t="shared" si="8"/>
        <v>502.117</v>
      </c>
      <c r="G24" s="236">
        <f t="shared" si="9"/>
        <v>0.009387020812644324</v>
      </c>
      <c r="H24" s="235">
        <v>428.115</v>
      </c>
      <c r="I24" s="233">
        <v>416.942</v>
      </c>
      <c r="J24" s="234"/>
      <c r="K24" s="233">
        <v>143.288</v>
      </c>
      <c r="L24" s="234">
        <f t="shared" si="10"/>
        <v>988.345</v>
      </c>
      <c r="M24" s="237">
        <f t="shared" si="15"/>
        <v>-0.4919618149532805</v>
      </c>
      <c r="N24" s="235">
        <v>1948.802</v>
      </c>
      <c r="O24" s="233">
        <v>592.933</v>
      </c>
      <c r="P24" s="234">
        <v>22.209</v>
      </c>
      <c r="Q24" s="233">
        <v>324.313</v>
      </c>
      <c r="R24" s="234">
        <f t="shared" si="11"/>
        <v>2888.2569999999996</v>
      </c>
      <c r="S24" s="236">
        <f t="shared" si="12"/>
        <v>0.014562938031958458</v>
      </c>
      <c r="T24" s="239">
        <v>1794.109</v>
      </c>
      <c r="U24" s="233">
        <v>1233.883</v>
      </c>
      <c r="V24" s="234">
        <v>74.772</v>
      </c>
      <c r="W24" s="233">
        <v>506.86</v>
      </c>
      <c r="X24" s="234">
        <f t="shared" si="13"/>
        <v>3609.6240000000003</v>
      </c>
      <c r="Y24" s="232">
        <f t="shared" si="14"/>
        <v>-0.19984546866931308</v>
      </c>
    </row>
    <row r="25" spans="1:25" ht="19.5" customHeight="1">
      <c r="A25" s="238" t="s">
        <v>369</v>
      </c>
      <c r="B25" s="235">
        <v>0</v>
      </c>
      <c r="C25" s="233">
        <v>477.22999999999996</v>
      </c>
      <c r="D25" s="234">
        <v>0</v>
      </c>
      <c r="E25" s="233">
        <v>0</v>
      </c>
      <c r="F25" s="234">
        <f>SUM(B25:E25)</f>
        <v>477.22999999999996</v>
      </c>
      <c r="G25" s="236">
        <f>F25/$F$9</f>
        <v>0.008921761148135296</v>
      </c>
      <c r="H25" s="235">
        <v>45.937</v>
      </c>
      <c r="I25" s="233">
        <v>670.7149999999999</v>
      </c>
      <c r="J25" s="234">
        <v>44.881</v>
      </c>
      <c r="K25" s="233"/>
      <c r="L25" s="234">
        <f>SUM(H25:K25)</f>
        <v>761.5329999999999</v>
      </c>
      <c r="M25" s="237">
        <f>IF(ISERROR(F25/L25-1),"         /0",(F25/L25-1))</f>
        <v>-0.3733298491332614</v>
      </c>
      <c r="N25" s="235">
        <v>0.042</v>
      </c>
      <c r="O25" s="233">
        <v>1741.7599999999998</v>
      </c>
      <c r="P25" s="234">
        <v>154.955</v>
      </c>
      <c r="Q25" s="233">
        <v>43.391999999999996</v>
      </c>
      <c r="R25" s="234">
        <f>SUM(N25:Q25)</f>
        <v>1940.1489999999997</v>
      </c>
      <c r="S25" s="236">
        <f>R25/$R$9</f>
        <v>0.009782463838836422</v>
      </c>
      <c r="T25" s="239">
        <v>89.89699999999999</v>
      </c>
      <c r="U25" s="233">
        <v>2307.918</v>
      </c>
      <c r="V25" s="234">
        <v>104.74799999999999</v>
      </c>
      <c r="W25" s="233">
        <v>41.464999999999996</v>
      </c>
      <c r="X25" s="234">
        <f>SUM(T25:W25)</f>
        <v>2544.0280000000002</v>
      </c>
      <c r="Y25" s="232">
        <f>IF(ISERROR(R25/X25-1),"         /0",IF(R25/X25&gt;5,"  *  ",(R25/X25-1)))</f>
        <v>-0.23737120817852653</v>
      </c>
    </row>
    <row r="26" spans="1:25" ht="19.5" customHeight="1">
      <c r="A26" s="238" t="s">
        <v>298</v>
      </c>
      <c r="B26" s="235">
        <v>155.475</v>
      </c>
      <c r="C26" s="233">
        <v>225.04</v>
      </c>
      <c r="D26" s="234">
        <v>0</v>
      </c>
      <c r="E26" s="233">
        <v>0</v>
      </c>
      <c r="F26" s="234">
        <f t="shared" si="8"/>
        <v>380.515</v>
      </c>
      <c r="G26" s="236">
        <f t="shared" si="9"/>
        <v>0.007113685106306607</v>
      </c>
      <c r="H26" s="235">
        <v>150.31</v>
      </c>
      <c r="I26" s="233">
        <v>264.511</v>
      </c>
      <c r="J26" s="234"/>
      <c r="K26" s="233">
        <v>14.304</v>
      </c>
      <c r="L26" s="234">
        <f t="shared" si="10"/>
        <v>429.125</v>
      </c>
      <c r="M26" s="237">
        <f t="shared" si="15"/>
        <v>-0.11327701718613459</v>
      </c>
      <c r="N26" s="235">
        <v>542.762</v>
      </c>
      <c r="O26" s="233">
        <v>702.17</v>
      </c>
      <c r="P26" s="234"/>
      <c r="Q26" s="233"/>
      <c r="R26" s="234">
        <f t="shared" si="11"/>
        <v>1244.9319999999998</v>
      </c>
      <c r="S26" s="236">
        <f t="shared" si="12"/>
        <v>0.006277096383736664</v>
      </c>
      <c r="T26" s="239">
        <v>596.518</v>
      </c>
      <c r="U26" s="233">
        <v>859.1379999999999</v>
      </c>
      <c r="V26" s="234"/>
      <c r="W26" s="233">
        <v>14.304</v>
      </c>
      <c r="X26" s="234">
        <f t="shared" si="13"/>
        <v>1469.96</v>
      </c>
      <c r="Y26" s="232">
        <f t="shared" si="14"/>
        <v>-0.1530844376717736</v>
      </c>
    </row>
    <row r="27" spans="1:25" ht="19.5" customHeight="1">
      <c r="A27" s="238" t="s">
        <v>300</v>
      </c>
      <c r="B27" s="235">
        <v>204.807</v>
      </c>
      <c r="C27" s="233">
        <v>171.102</v>
      </c>
      <c r="D27" s="234">
        <v>0</v>
      </c>
      <c r="E27" s="233">
        <v>0</v>
      </c>
      <c r="F27" s="234">
        <f t="shared" si="8"/>
        <v>375.909</v>
      </c>
      <c r="G27" s="236">
        <f t="shared" si="9"/>
        <v>0.007027576454611804</v>
      </c>
      <c r="H27" s="235">
        <v>0</v>
      </c>
      <c r="I27" s="233">
        <v>0.179</v>
      </c>
      <c r="J27" s="234"/>
      <c r="K27" s="233"/>
      <c r="L27" s="234">
        <f t="shared" si="10"/>
        <v>0.179</v>
      </c>
      <c r="M27" s="237" t="s">
        <v>50</v>
      </c>
      <c r="N27" s="235">
        <v>409.299</v>
      </c>
      <c r="O27" s="233">
        <v>405.65999999999997</v>
      </c>
      <c r="P27" s="234"/>
      <c r="Q27" s="233"/>
      <c r="R27" s="234">
        <f t="shared" si="11"/>
        <v>814.959</v>
      </c>
      <c r="S27" s="236">
        <f t="shared" si="12"/>
        <v>0.004109120973509918</v>
      </c>
      <c r="T27" s="239">
        <v>0.014</v>
      </c>
      <c r="U27" s="233">
        <v>51.797000000000004</v>
      </c>
      <c r="V27" s="234"/>
      <c r="W27" s="233"/>
      <c r="X27" s="234">
        <f t="shared" si="13"/>
        <v>51.81100000000001</v>
      </c>
      <c r="Y27" s="232" t="str">
        <f t="shared" si="14"/>
        <v>  *  </v>
      </c>
    </row>
    <row r="28" spans="1:25" ht="19.5" customHeight="1">
      <c r="A28" s="238" t="s">
        <v>303</v>
      </c>
      <c r="B28" s="235">
        <v>213.14200000000002</v>
      </c>
      <c r="C28" s="233">
        <v>7.865</v>
      </c>
      <c r="D28" s="234">
        <v>0</v>
      </c>
      <c r="E28" s="233">
        <v>0</v>
      </c>
      <c r="F28" s="234">
        <f t="shared" si="8"/>
        <v>221.00700000000003</v>
      </c>
      <c r="G28" s="236">
        <f t="shared" si="9"/>
        <v>0.004131700995465368</v>
      </c>
      <c r="H28" s="235">
        <v>179.883</v>
      </c>
      <c r="I28" s="233">
        <v>7.828</v>
      </c>
      <c r="J28" s="234"/>
      <c r="K28" s="233"/>
      <c r="L28" s="234">
        <f t="shared" si="10"/>
        <v>187.711</v>
      </c>
      <c r="M28" s="237">
        <f t="shared" si="15"/>
        <v>0.17737905610219973</v>
      </c>
      <c r="N28" s="235">
        <v>670.5770000000001</v>
      </c>
      <c r="O28" s="233">
        <v>116.74999999999999</v>
      </c>
      <c r="P28" s="234"/>
      <c r="Q28" s="233"/>
      <c r="R28" s="234">
        <f t="shared" si="11"/>
        <v>787.3270000000001</v>
      </c>
      <c r="S28" s="236">
        <f t="shared" si="12"/>
        <v>0.003969797117045941</v>
      </c>
      <c r="T28" s="239">
        <v>460.036</v>
      </c>
      <c r="U28" s="233">
        <v>100.006</v>
      </c>
      <c r="V28" s="234"/>
      <c r="W28" s="233">
        <v>0</v>
      </c>
      <c r="X28" s="234">
        <f t="shared" si="13"/>
        <v>560.042</v>
      </c>
      <c r="Y28" s="232">
        <f t="shared" si="14"/>
        <v>0.4058356337560398</v>
      </c>
    </row>
    <row r="29" spans="1:25" ht="19.5" customHeight="1">
      <c r="A29" s="238" t="s">
        <v>370</v>
      </c>
      <c r="B29" s="235">
        <v>0</v>
      </c>
      <c r="C29" s="233">
        <v>108.107</v>
      </c>
      <c r="D29" s="234">
        <v>0</v>
      </c>
      <c r="E29" s="233">
        <v>0</v>
      </c>
      <c r="F29" s="234">
        <f t="shared" si="8"/>
        <v>108.107</v>
      </c>
      <c r="G29" s="236">
        <f t="shared" si="9"/>
        <v>0.002021048199906675</v>
      </c>
      <c r="H29" s="235">
        <v>29.891</v>
      </c>
      <c r="I29" s="233">
        <v>145.709</v>
      </c>
      <c r="J29" s="234"/>
      <c r="K29" s="233"/>
      <c r="L29" s="234">
        <f t="shared" si="10"/>
        <v>175.6</v>
      </c>
      <c r="M29" s="237">
        <f t="shared" si="15"/>
        <v>-0.3843564920273348</v>
      </c>
      <c r="N29" s="235">
        <v>59.462999999999994</v>
      </c>
      <c r="O29" s="233">
        <v>221.674</v>
      </c>
      <c r="P29" s="234"/>
      <c r="Q29" s="233"/>
      <c r="R29" s="234">
        <f t="shared" si="11"/>
        <v>281.137</v>
      </c>
      <c r="S29" s="236">
        <f t="shared" si="12"/>
        <v>0.001417526456091236</v>
      </c>
      <c r="T29" s="239">
        <v>250.521</v>
      </c>
      <c r="U29" s="233">
        <v>420.97200000000004</v>
      </c>
      <c r="V29" s="234"/>
      <c r="W29" s="233">
        <v>45.870999999999995</v>
      </c>
      <c r="X29" s="234">
        <f t="shared" si="13"/>
        <v>717.364</v>
      </c>
      <c r="Y29" s="232">
        <f t="shared" si="14"/>
        <v>-0.6080971445458652</v>
      </c>
    </row>
    <row r="30" spans="1:25" ht="19.5" customHeight="1">
      <c r="A30" s="238" t="s">
        <v>297</v>
      </c>
      <c r="B30" s="235">
        <v>41.789</v>
      </c>
      <c r="C30" s="233">
        <v>60.025</v>
      </c>
      <c r="D30" s="234">
        <v>0</v>
      </c>
      <c r="E30" s="233">
        <v>0</v>
      </c>
      <c r="F30" s="234">
        <f t="shared" si="8"/>
        <v>101.814</v>
      </c>
      <c r="G30" s="236">
        <f t="shared" si="9"/>
        <v>0.001903401273047057</v>
      </c>
      <c r="H30" s="235">
        <v>72.979</v>
      </c>
      <c r="I30" s="233">
        <v>49.409</v>
      </c>
      <c r="J30" s="234"/>
      <c r="K30" s="233"/>
      <c r="L30" s="234">
        <f t="shared" si="10"/>
        <v>122.388</v>
      </c>
      <c r="M30" s="237">
        <f t="shared" si="15"/>
        <v>-0.16810471614864209</v>
      </c>
      <c r="N30" s="235">
        <v>166.235</v>
      </c>
      <c r="O30" s="233">
        <v>239.974</v>
      </c>
      <c r="P30" s="234"/>
      <c r="Q30" s="233"/>
      <c r="R30" s="234">
        <f t="shared" si="11"/>
        <v>406.209</v>
      </c>
      <c r="S30" s="236">
        <f t="shared" si="12"/>
        <v>0.002048154473450186</v>
      </c>
      <c r="T30" s="239">
        <v>194.66</v>
      </c>
      <c r="U30" s="233">
        <v>239.71800000000002</v>
      </c>
      <c r="V30" s="234">
        <v>0.02</v>
      </c>
      <c r="W30" s="233">
        <v>22.215</v>
      </c>
      <c r="X30" s="234">
        <f t="shared" si="13"/>
        <v>456.613</v>
      </c>
      <c r="Y30" s="232">
        <f t="shared" si="14"/>
        <v>-0.11038669507876475</v>
      </c>
    </row>
    <row r="31" spans="1:25" ht="19.5" customHeight="1">
      <c r="A31" s="238" t="s">
        <v>371</v>
      </c>
      <c r="B31" s="235">
        <v>0</v>
      </c>
      <c r="C31" s="233">
        <v>0</v>
      </c>
      <c r="D31" s="234">
        <v>0</v>
      </c>
      <c r="E31" s="233">
        <v>34.178</v>
      </c>
      <c r="F31" s="234">
        <f t="shared" si="8"/>
        <v>34.178</v>
      </c>
      <c r="G31" s="236">
        <f t="shared" si="9"/>
        <v>0.0006389538640089017</v>
      </c>
      <c r="H31" s="235">
        <v>2.991</v>
      </c>
      <c r="I31" s="233">
        <v>0</v>
      </c>
      <c r="J31" s="234"/>
      <c r="K31" s="233">
        <v>172.75</v>
      </c>
      <c r="L31" s="234">
        <f t="shared" si="10"/>
        <v>175.741</v>
      </c>
      <c r="M31" s="237">
        <f>IF(ISERROR(F31/L31-1),"         /0",(F31/L31-1))</f>
        <v>-0.8055206241002384</v>
      </c>
      <c r="N31" s="235">
        <v>0</v>
      </c>
      <c r="O31" s="233">
        <v>0.512</v>
      </c>
      <c r="P31" s="234"/>
      <c r="Q31" s="233">
        <v>110.511</v>
      </c>
      <c r="R31" s="234">
        <f t="shared" si="11"/>
        <v>111.023</v>
      </c>
      <c r="S31" s="236">
        <f t="shared" si="12"/>
        <v>0.000559791275195429</v>
      </c>
      <c r="T31" s="239">
        <v>25.002</v>
      </c>
      <c r="U31" s="233">
        <v>0</v>
      </c>
      <c r="V31" s="234">
        <v>0</v>
      </c>
      <c r="W31" s="233">
        <v>492.60799999999995</v>
      </c>
      <c r="X31" s="234">
        <f t="shared" si="13"/>
        <v>517.6099999999999</v>
      </c>
      <c r="Y31" s="232">
        <f t="shared" si="14"/>
        <v>-0.7855083943509592</v>
      </c>
    </row>
    <row r="32" spans="1:25" ht="19.5" customHeight="1" thickBot="1">
      <c r="A32" s="238" t="s">
        <v>270</v>
      </c>
      <c r="B32" s="235">
        <v>467.397</v>
      </c>
      <c r="C32" s="233">
        <v>256.016</v>
      </c>
      <c r="D32" s="234">
        <v>53.588</v>
      </c>
      <c r="E32" s="233">
        <v>38.116</v>
      </c>
      <c r="F32" s="234">
        <f t="shared" si="8"/>
        <v>815.117</v>
      </c>
      <c r="G32" s="236">
        <f t="shared" si="9"/>
        <v>0.015238520591296855</v>
      </c>
      <c r="H32" s="235">
        <v>755.477</v>
      </c>
      <c r="I32" s="233">
        <v>206.94600000000003</v>
      </c>
      <c r="J32" s="234">
        <v>8.335</v>
      </c>
      <c r="K32" s="233">
        <v>64.267</v>
      </c>
      <c r="L32" s="234">
        <f t="shared" si="10"/>
        <v>1035.025</v>
      </c>
      <c r="M32" s="237">
        <f t="shared" si="15"/>
        <v>-0.21246636554672604</v>
      </c>
      <c r="N32" s="235">
        <v>2320.7970000000005</v>
      </c>
      <c r="O32" s="233">
        <v>1015.6589999999999</v>
      </c>
      <c r="P32" s="234">
        <v>370.9419999999999</v>
      </c>
      <c r="Q32" s="233">
        <v>507.008</v>
      </c>
      <c r="R32" s="234">
        <f t="shared" si="11"/>
        <v>4214.406</v>
      </c>
      <c r="S32" s="236">
        <f t="shared" si="12"/>
        <v>0.021249540265812192</v>
      </c>
      <c r="T32" s="239">
        <v>2300.853</v>
      </c>
      <c r="U32" s="233">
        <v>1851.1580000000001</v>
      </c>
      <c r="V32" s="234">
        <v>200.443</v>
      </c>
      <c r="W32" s="233">
        <v>395.9990000000001</v>
      </c>
      <c r="X32" s="234">
        <f t="shared" si="13"/>
        <v>4748.453</v>
      </c>
      <c r="Y32" s="232">
        <f t="shared" si="14"/>
        <v>-0.11246757628221238</v>
      </c>
    </row>
    <row r="33" spans="1:25" s="224" customFormat="1" ht="19.5" customHeight="1">
      <c r="A33" s="231" t="s">
        <v>59</v>
      </c>
      <c r="B33" s="228">
        <f>SUM(B34:B43)</f>
        <v>2131.853</v>
      </c>
      <c r="C33" s="227">
        <f>SUM(C34:C43)</f>
        <v>1670.7410000000002</v>
      </c>
      <c r="D33" s="226">
        <f>SUM(D34:D43)</f>
        <v>0</v>
      </c>
      <c r="E33" s="227">
        <f>SUM(E34:E43)</f>
        <v>0</v>
      </c>
      <c r="F33" s="226">
        <f t="shared" si="8"/>
        <v>3802.594</v>
      </c>
      <c r="G33" s="229">
        <f t="shared" si="9"/>
        <v>0.07108906693068832</v>
      </c>
      <c r="H33" s="228">
        <f>SUM(H34:H43)</f>
        <v>2078.478</v>
      </c>
      <c r="I33" s="298">
        <f>SUM(I34:I43)</f>
        <v>1119.581</v>
      </c>
      <c r="J33" s="226">
        <f>SUM(J34:J43)</f>
        <v>0</v>
      </c>
      <c r="K33" s="227">
        <f>SUM(K34:K43)</f>
        <v>0</v>
      </c>
      <c r="L33" s="226">
        <f t="shared" si="10"/>
        <v>3198.059</v>
      </c>
      <c r="M33" s="230">
        <f t="shared" si="15"/>
        <v>0.1890318471297745</v>
      </c>
      <c r="N33" s="228">
        <f>SUM(N34:N43)</f>
        <v>10805.331000000002</v>
      </c>
      <c r="O33" s="227">
        <f>SUM(O34:O43)</f>
        <v>6256.747</v>
      </c>
      <c r="P33" s="226">
        <f>SUM(P34:P43)</f>
        <v>610.775</v>
      </c>
      <c r="Q33" s="227">
        <f>SUM(Q34:Q43)</f>
        <v>5.879</v>
      </c>
      <c r="R33" s="226">
        <f t="shared" si="11"/>
        <v>17678.732000000004</v>
      </c>
      <c r="S33" s="229">
        <f t="shared" si="12"/>
        <v>0.08913828603188743</v>
      </c>
      <c r="T33" s="228">
        <f>SUM(T34:T43)</f>
        <v>8345.971</v>
      </c>
      <c r="U33" s="227">
        <f>SUM(U34:U43)</f>
        <v>4994.196000000001</v>
      </c>
      <c r="V33" s="226">
        <f>SUM(V34:V43)</f>
        <v>184.853</v>
      </c>
      <c r="W33" s="227">
        <f>SUM(W34:W43)</f>
        <v>8.052999999999999</v>
      </c>
      <c r="X33" s="226">
        <f t="shared" si="13"/>
        <v>13533.073</v>
      </c>
      <c r="Y33" s="225">
        <f t="shared" si="14"/>
        <v>0.3063353755647371</v>
      </c>
    </row>
    <row r="34" spans="1:25" ht="19.5" customHeight="1">
      <c r="A34" s="238" t="s">
        <v>307</v>
      </c>
      <c r="B34" s="235">
        <v>475.024</v>
      </c>
      <c r="C34" s="233">
        <v>649.825</v>
      </c>
      <c r="D34" s="234">
        <v>0</v>
      </c>
      <c r="E34" s="233">
        <v>0</v>
      </c>
      <c r="F34" s="234">
        <f t="shared" si="8"/>
        <v>1124.8490000000002</v>
      </c>
      <c r="G34" s="236">
        <f t="shared" si="9"/>
        <v>0.021028925477691765</v>
      </c>
      <c r="H34" s="235">
        <v>268.47</v>
      </c>
      <c r="I34" s="281">
        <v>279.424</v>
      </c>
      <c r="J34" s="234"/>
      <c r="K34" s="233">
        <v>0</v>
      </c>
      <c r="L34" s="234">
        <f t="shared" si="10"/>
        <v>547.894</v>
      </c>
      <c r="M34" s="237">
        <f t="shared" si="15"/>
        <v>1.0530412817077757</v>
      </c>
      <c r="N34" s="235">
        <v>1650.954</v>
      </c>
      <c r="O34" s="233">
        <v>2730.4219999999996</v>
      </c>
      <c r="P34" s="234"/>
      <c r="Q34" s="233"/>
      <c r="R34" s="234">
        <f t="shared" si="11"/>
        <v>4381.375999999999</v>
      </c>
      <c r="S34" s="236">
        <f t="shared" si="12"/>
        <v>0.022091423021812124</v>
      </c>
      <c r="T34" s="235">
        <v>984.7090000000001</v>
      </c>
      <c r="U34" s="233">
        <v>1790.6620000000003</v>
      </c>
      <c r="V34" s="234">
        <v>0</v>
      </c>
      <c r="W34" s="233">
        <v>0</v>
      </c>
      <c r="X34" s="217">
        <f t="shared" si="13"/>
        <v>2775.371</v>
      </c>
      <c r="Y34" s="232">
        <f t="shared" si="14"/>
        <v>0.5786631769230128</v>
      </c>
    </row>
    <row r="35" spans="1:25" ht="19.5" customHeight="1">
      <c r="A35" s="238" t="s">
        <v>312</v>
      </c>
      <c r="B35" s="235">
        <v>643.5179999999999</v>
      </c>
      <c r="C35" s="233">
        <v>111.19000000000001</v>
      </c>
      <c r="D35" s="234">
        <v>0</v>
      </c>
      <c r="E35" s="233">
        <v>0</v>
      </c>
      <c r="F35" s="234">
        <f t="shared" si="8"/>
        <v>754.708</v>
      </c>
      <c r="G35" s="236">
        <f t="shared" si="9"/>
        <v>0.014109181134016916</v>
      </c>
      <c r="H35" s="235">
        <v>978.9739999999999</v>
      </c>
      <c r="I35" s="281">
        <v>0</v>
      </c>
      <c r="J35" s="234"/>
      <c r="K35" s="233"/>
      <c r="L35" s="234">
        <f t="shared" si="10"/>
        <v>978.9739999999999</v>
      </c>
      <c r="M35" s="237">
        <f t="shared" si="15"/>
        <v>-0.2290826926966395</v>
      </c>
      <c r="N35" s="235">
        <v>2911.0060000000003</v>
      </c>
      <c r="O35" s="233">
        <v>111.19000000000001</v>
      </c>
      <c r="P35" s="234"/>
      <c r="Q35" s="233"/>
      <c r="R35" s="234">
        <f t="shared" si="11"/>
        <v>3022.1960000000004</v>
      </c>
      <c r="S35" s="236">
        <f t="shared" si="12"/>
        <v>0.015238274526274059</v>
      </c>
      <c r="T35" s="235">
        <v>3764.002</v>
      </c>
      <c r="U35" s="233">
        <v>0</v>
      </c>
      <c r="V35" s="234"/>
      <c r="W35" s="233"/>
      <c r="X35" s="217">
        <f t="shared" si="13"/>
        <v>3764.002</v>
      </c>
      <c r="Y35" s="232">
        <f t="shared" si="14"/>
        <v>-0.19707906637669148</v>
      </c>
    </row>
    <row r="36" spans="1:25" ht="19.5" customHeight="1">
      <c r="A36" s="238" t="s">
        <v>372</v>
      </c>
      <c r="B36" s="235">
        <v>463.237</v>
      </c>
      <c r="C36" s="233">
        <v>51.224</v>
      </c>
      <c r="D36" s="234">
        <v>0</v>
      </c>
      <c r="E36" s="233">
        <v>0</v>
      </c>
      <c r="F36" s="217">
        <f t="shared" si="8"/>
        <v>514.461</v>
      </c>
      <c r="G36" s="236">
        <f t="shared" si="9"/>
        <v>0.0096177905035954</v>
      </c>
      <c r="H36" s="235">
        <v>402.056</v>
      </c>
      <c r="I36" s="281">
        <v>345.893</v>
      </c>
      <c r="J36" s="234"/>
      <c r="K36" s="233"/>
      <c r="L36" s="217">
        <f t="shared" si="10"/>
        <v>747.949</v>
      </c>
      <c r="M36" s="237">
        <f t="shared" si="15"/>
        <v>-0.3121710170078441</v>
      </c>
      <c r="N36" s="235">
        <v>3765.624</v>
      </c>
      <c r="O36" s="233">
        <v>316.695</v>
      </c>
      <c r="P36" s="234">
        <v>610.775</v>
      </c>
      <c r="Q36" s="233">
        <v>5.879</v>
      </c>
      <c r="R36" s="234">
        <f t="shared" si="11"/>
        <v>4698.973</v>
      </c>
      <c r="S36" s="236">
        <f t="shared" si="12"/>
        <v>0.023692785168648752</v>
      </c>
      <c r="T36" s="235">
        <v>1535.9610000000002</v>
      </c>
      <c r="U36" s="233">
        <v>931.213</v>
      </c>
      <c r="V36" s="234">
        <v>184.829</v>
      </c>
      <c r="W36" s="233">
        <v>8.03</v>
      </c>
      <c r="X36" s="217">
        <f t="shared" si="13"/>
        <v>2660.0330000000004</v>
      </c>
      <c r="Y36" s="232">
        <f t="shared" si="14"/>
        <v>0.7665092876667317</v>
      </c>
    </row>
    <row r="37" spans="1:25" ht="19.5" customHeight="1">
      <c r="A37" s="238" t="s">
        <v>308</v>
      </c>
      <c r="B37" s="235">
        <v>157.432</v>
      </c>
      <c r="C37" s="233">
        <v>315.42699999999996</v>
      </c>
      <c r="D37" s="234">
        <v>0</v>
      </c>
      <c r="E37" s="233">
        <v>0</v>
      </c>
      <c r="F37" s="217">
        <f t="shared" si="8"/>
        <v>472.8589999999999</v>
      </c>
      <c r="G37" s="236">
        <f t="shared" si="9"/>
        <v>0.008840045794996348</v>
      </c>
      <c r="H37" s="235">
        <v>109.93800000000002</v>
      </c>
      <c r="I37" s="281">
        <v>286.058</v>
      </c>
      <c r="J37" s="234"/>
      <c r="K37" s="233"/>
      <c r="L37" s="217">
        <f t="shared" si="10"/>
        <v>395.996</v>
      </c>
      <c r="M37" s="237">
        <f t="shared" si="15"/>
        <v>0.19410044545904492</v>
      </c>
      <c r="N37" s="235">
        <v>494.046</v>
      </c>
      <c r="O37" s="233">
        <v>1031.08</v>
      </c>
      <c r="P37" s="234"/>
      <c r="Q37" s="233"/>
      <c r="R37" s="234">
        <f t="shared" si="11"/>
        <v>1525.126</v>
      </c>
      <c r="S37" s="236">
        <f t="shared" si="12"/>
        <v>0.007689868120783115</v>
      </c>
      <c r="T37" s="235">
        <v>423.856</v>
      </c>
      <c r="U37" s="233">
        <v>1052.838</v>
      </c>
      <c r="V37" s="234"/>
      <c r="W37" s="233"/>
      <c r="X37" s="217">
        <f t="shared" si="13"/>
        <v>1476.694</v>
      </c>
      <c r="Y37" s="232">
        <f t="shared" si="14"/>
        <v>0.03279758704240687</v>
      </c>
    </row>
    <row r="38" spans="1:25" ht="19.5" customHeight="1">
      <c r="A38" s="238" t="s">
        <v>310</v>
      </c>
      <c r="B38" s="235">
        <v>43.573</v>
      </c>
      <c r="C38" s="233">
        <v>206.345</v>
      </c>
      <c r="D38" s="234">
        <v>0</v>
      </c>
      <c r="E38" s="233">
        <v>0</v>
      </c>
      <c r="F38" s="234">
        <f t="shared" si="8"/>
        <v>249.918</v>
      </c>
      <c r="G38" s="236">
        <f t="shared" si="9"/>
        <v>0.00467218888716065</v>
      </c>
      <c r="H38" s="235">
        <v>30.886</v>
      </c>
      <c r="I38" s="281">
        <v>0</v>
      </c>
      <c r="J38" s="234"/>
      <c r="K38" s="233"/>
      <c r="L38" s="234">
        <f t="shared" si="10"/>
        <v>30.886</v>
      </c>
      <c r="M38" s="237">
        <f t="shared" si="15"/>
        <v>7.091627274493298</v>
      </c>
      <c r="N38" s="235">
        <v>104.548</v>
      </c>
      <c r="O38" s="233">
        <v>720.125</v>
      </c>
      <c r="P38" s="234"/>
      <c r="Q38" s="233"/>
      <c r="R38" s="234">
        <f t="shared" si="11"/>
        <v>824.673</v>
      </c>
      <c r="S38" s="236">
        <f t="shared" si="12"/>
        <v>0.00415810012600308</v>
      </c>
      <c r="T38" s="235">
        <v>61.417</v>
      </c>
      <c r="U38" s="233">
        <v>209.12099999999998</v>
      </c>
      <c r="V38" s="234"/>
      <c r="W38" s="233"/>
      <c r="X38" s="217">
        <f t="shared" si="13"/>
        <v>270.538</v>
      </c>
      <c r="Y38" s="232">
        <f t="shared" si="14"/>
        <v>2.0482704832592833</v>
      </c>
    </row>
    <row r="39" spans="1:25" ht="19.5" customHeight="1">
      <c r="A39" s="238" t="s">
        <v>309</v>
      </c>
      <c r="B39" s="235">
        <v>12.858</v>
      </c>
      <c r="C39" s="233">
        <v>173.81799999999998</v>
      </c>
      <c r="D39" s="234">
        <v>0</v>
      </c>
      <c r="E39" s="233">
        <v>0</v>
      </c>
      <c r="F39" s="234">
        <f>SUM(B39:E39)</f>
        <v>186.676</v>
      </c>
      <c r="G39" s="236">
        <f>F39/$F$9</f>
        <v>0.0034898868136732904</v>
      </c>
      <c r="H39" s="235">
        <v>6.325</v>
      </c>
      <c r="I39" s="281">
        <v>208.206</v>
      </c>
      <c r="J39" s="234"/>
      <c r="K39" s="233"/>
      <c r="L39" s="234">
        <f>SUM(H39:K39)</f>
        <v>214.53099999999998</v>
      </c>
      <c r="M39" s="237">
        <f>IF(ISERROR(F39/L39-1),"         /0",(F39/L39-1))</f>
        <v>-0.12984137490619063</v>
      </c>
      <c r="N39" s="235">
        <v>28.403</v>
      </c>
      <c r="O39" s="233">
        <v>737.902</v>
      </c>
      <c r="P39" s="234"/>
      <c r="Q39" s="233"/>
      <c r="R39" s="234">
        <f>SUM(N39:Q39)</f>
        <v>766.3050000000001</v>
      </c>
      <c r="S39" s="236">
        <f>R39/$R$9</f>
        <v>0.0038638016729743677</v>
      </c>
      <c r="T39" s="235">
        <v>24.185999999999996</v>
      </c>
      <c r="U39" s="233">
        <v>828.1039999999999</v>
      </c>
      <c r="V39" s="234"/>
      <c r="W39" s="233"/>
      <c r="X39" s="217">
        <f>SUM(T39:W39)</f>
        <v>852.29</v>
      </c>
      <c r="Y39" s="232">
        <f>IF(ISERROR(R39/X39-1),"         /0",IF(R39/X39&gt;5,"  *  ",(R39/X39-1)))</f>
        <v>-0.10088702202302025</v>
      </c>
    </row>
    <row r="40" spans="1:25" ht="19.5" customHeight="1">
      <c r="A40" s="238" t="s">
        <v>313</v>
      </c>
      <c r="B40" s="235">
        <v>8.122</v>
      </c>
      <c r="C40" s="233">
        <v>66.935</v>
      </c>
      <c r="D40" s="234">
        <v>0</v>
      </c>
      <c r="E40" s="233">
        <v>0</v>
      </c>
      <c r="F40" s="234">
        <f>SUM(B40:E40)</f>
        <v>75.057</v>
      </c>
      <c r="G40" s="236">
        <f>F40/$F$9</f>
        <v>0.0014031821689658884</v>
      </c>
      <c r="H40" s="235">
        <v>5.916</v>
      </c>
      <c r="I40" s="281">
        <v>0</v>
      </c>
      <c r="J40" s="234"/>
      <c r="K40" s="233"/>
      <c r="L40" s="234">
        <f>SUM(H40:K40)</f>
        <v>5.916</v>
      </c>
      <c r="M40" s="237">
        <f>IF(ISERROR(F40/L40-1),"         /0",(F40/L40-1))</f>
        <v>11.687119675456389</v>
      </c>
      <c r="N40" s="235">
        <v>41.118</v>
      </c>
      <c r="O40" s="233">
        <v>254.05</v>
      </c>
      <c r="P40" s="234"/>
      <c r="Q40" s="233"/>
      <c r="R40" s="234">
        <f>SUM(N40:Q40)</f>
        <v>295.168</v>
      </c>
      <c r="S40" s="236">
        <f>R40/$R$9</f>
        <v>0.0014882724400969564</v>
      </c>
      <c r="T40" s="235">
        <v>33.938</v>
      </c>
      <c r="U40" s="233">
        <v>68.756</v>
      </c>
      <c r="V40" s="234"/>
      <c r="W40" s="233">
        <v>0</v>
      </c>
      <c r="X40" s="217">
        <f>SUM(T40:W40)</f>
        <v>102.694</v>
      </c>
      <c r="Y40" s="232">
        <f>IF(ISERROR(R40/X40-1),"         /0",IF(R40/X40&gt;5,"  *  ",(R40/X40-1)))</f>
        <v>1.8742477652053675</v>
      </c>
    </row>
    <row r="41" spans="1:25" ht="19.5" customHeight="1">
      <c r="A41" s="238" t="s">
        <v>316</v>
      </c>
      <c r="B41" s="235">
        <v>14.415</v>
      </c>
      <c r="C41" s="233">
        <v>32.296</v>
      </c>
      <c r="D41" s="234">
        <v>0</v>
      </c>
      <c r="E41" s="233">
        <v>0</v>
      </c>
      <c r="F41" s="234">
        <f t="shared" si="8"/>
        <v>46.711</v>
      </c>
      <c r="G41" s="236">
        <f t="shared" si="9"/>
        <v>0.0008732568886921355</v>
      </c>
      <c r="H41" s="235">
        <v>0</v>
      </c>
      <c r="I41" s="281"/>
      <c r="J41" s="234"/>
      <c r="K41" s="233"/>
      <c r="L41" s="234">
        <f t="shared" si="10"/>
        <v>0</v>
      </c>
      <c r="M41" s="237" t="s">
        <v>50</v>
      </c>
      <c r="N41" s="235">
        <v>77.964</v>
      </c>
      <c r="O41" s="233">
        <v>189.676</v>
      </c>
      <c r="P41" s="234"/>
      <c r="Q41" s="233"/>
      <c r="R41" s="234">
        <f t="shared" si="11"/>
        <v>267.64</v>
      </c>
      <c r="S41" s="236">
        <f t="shared" si="12"/>
        <v>0.001349472964100273</v>
      </c>
      <c r="T41" s="235">
        <v>0</v>
      </c>
      <c r="U41" s="233"/>
      <c r="V41" s="234"/>
      <c r="W41" s="233"/>
      <c r="X41" s="217">
        <f t="shared" si="13"/>
        <v>0</v>
      </c>
      <c r="Y41" s="232" t="str">
        <f t="shared" si="14"/>
        <v>         /0</v>
      </c>
    </row>
    <row r="42" spans="1:25" ht="19.5" customHeight="1">
      <c r="A42" s="238" t="s">
        <v>311</v>
      </c>
      <c r="B42" s="235">
        <v>2.197</v>
      </c>
      <c r="C42" s="233">
        <v>42.904</v>
      </c>
      <c r="D42" s="234">
        <v>0</v>
      </c>
      <c r="E42" s="233">
        <v>0</v>
      </c>
      <c r="F42" s="234">
        <f t="shared" si="8"/>
        <v>45.101000000000006</v>
      </c>
      <c r="G42" s="236">
        <f t="shared" si="9"/>
        <v>0.000843158119862645</v>
      </c>
      <c r="H42" s="235">
        <v>7.367999999999999</v>
      </c>
      <c r="I42" s="281">
        <v>0</v>
      </c>
      <c r="J42" s="234"/>
      <c r="K42" s="233">
        <v>0</v>
      </c>
      <c r="L42" s="234">
        <f t="shared" si="10"/>
        <v>7.367999999999999</v>
      </c>
      <c r="M42" s="237" t="s">
        <v>50</v>
      </c>
      <c r="N42" s="235">
        <v>17.259</v>
      </c>
      <c r="O42" s="233">
        <v>144.82999999999998</v>
      </c>
      <c r="P42" s="234"/>
      <c r="Q42" s="233"/>
      <c r="R42" s="234">
        <f t="shared" si="11"/>
        <v>162.089</v>
      </c>
      <c r="S42" s="236">
        <f t="shared" si="12"/>
        <v>0.0008172721688762859</v>
      </c>
      <c r="T42" s="235">
        <v>24.575</v>
      </c>
      <c r="U42" s="233">
        <v>113.50200000000001</v>
      </c>
      <c r="V42" s="234"/>
      <c r="W42" s="233">
        <v>0</v>
      </c>
      <c r="X42" s="217">
        <f t="shared" si="13"/>
        <v>138.077</v>
      </c>
      <c r="Y42" s="232">
        <f t="shared" si="14"/>
        <v>0.17390296718497655</v>
      </c>
    </row>
    <row r="43" spans="1:25" ht="19.5" customHeight="1" thickBot="1">
      <c r="A43" s="238" t="s">
        <v>270</v>
      </c>
      <c r="B43" s="235">
        <v>311.477</v>
      </c>
      <c r="C43" s="233">
        <v>20.777</v>
      </c>
      <c r="D43" s="234">
        <v>0</v>
      </c>
      <c r="E43" s="233">
        <v>0</v>
      </c>
      <c r="F43" s="455">
        <f t="shared" si="8"/>
        <v>332.25399999999996</v>
      </c>
      <c r="G43" s="236">
        <f t="shared" si="9"/>
        <v>0.006211451142033284</v>
      </c>
      <c r="H43" s="235">
        <v>268.54499999999996</v>
      </c>
      <c r="I43" s="281">
        <v>0</v>
      </c>
      <c r="J43" s="234"/>
      <c r="K43" s="233">
        <v>0</v>
      </c>
      <c r="L43" s="455">
        <f t="shared" si="10"/>
        <v>268.54499999999996</v>
      </c>
      <c r="M43" s="237">
        <f aca="true" t="shared" si="16" ref="M43:M60">IF(ISERROR(F43/L43-1),"         /0",(F43/L43-1))</f>
        <v>0.23723770690200907</v>
      </c>
      <c r="N43" s="235">
        <v>1714.4090000000006</v>
      </c>
      <c r="O43" s="233">
        <v>20.777</v>
      </c>
      <c r="P43" s="234">
        <v>0</v>
      </c>
      <c r="Q43" s="233">
        <v>0</v>
      </c>
      <c r="R43" s="234">
        <f t="shared" si="11"/>
        <v>1735.1860000000006</v>
      </c>
      <c r="S43" s="236">
        <f t="shared" si="12"/>
        <v>0.008749015822318401</v>
      </c>
      <c r="T43" s="235">
        <v>1493.3269999999995</v>
      </c>
      <c r="U43" s="233">
        <v>0</v>
      </c>
      <c r="V43" s="234">
        <v>0.024</v>
      </c>
      <c r="W43" s="233">
        <v>0.023</v>
      </c>
      <c r="X43" s="217">
        <f t="shared" si="13"/>
        <v>1493.3739999999993</v>
      </c>
      <c r="Y43" s="232">
        <f t="shared" si="14"/>
        <v>0.1619232690538348</v>
      </c>
    </row>
    <row r="44" spans="1:25" s="224" customFormat="1" ht="19.5" customHeight="1">
      <c r="A44" s="231" t="s">
        <v>58</v>
      </c>
      <c r="B44" s="228">
        <f>SUM(B45:B54)</f>
        <v>2606.3280000000004</v>
      </c>
      <c r="C44" s="227">
        <f>SUM(C45:C54)</f>
        <v>1972.2089999999998</v>
      </c>
      <c r="D44" s="226">
        <f>SUM(D45:D54)</f>
        <v>40.144</v>
      </c>
      <c r="E44" s="227">
        <f>SUM(E45:E54)</f>
        <v>92.80600000000001</v>
      </c>
      <c r="F44" s="226">
        <f t="shared" si="8"/>
        <v>4711.487</v>
      </c>
      <c r="G44" s="229">
        <f t="shared" si="9"/>
        <v>0.08808071928953444</v>
      </c>
      <c r="H44" s="228">
        <f>SUM(H45:H54)</f>
        <v>2392.8719999999994</v>
      </c>
      <c r="I44" s="227">
        <f>SUM(I45:I54)</f>
        <v>1496.5269999999998</v>
      </c>
      <c r="J44" s="226">
        <f>SUM(J45:J54)</f>
        <v>9.902</v>
      </c>
      <c r="K44" s="227">
        <f>SUM(K45:K54)</f>
        <v>245.923</v>
      </c>
      <c r="L44" s="226">
        <f t="shared" si="10"/>
        <v>4145.223999999999</v>
      </c>
      <c r="M44" s="230">
        <f t="shared" si="16"/>
        <v>0.1366061279197459</v>
      </c>
      <c r="N44" s="228">
        <f>SUM(N45:N54)</f>
        <v>10237.882</v>
      </c>
      <c r="O44" s="227">
        <f>SUM(O45:O54)</f>
        <v>7759.823999999999</v>
      </c>
      <c r="P44" s="226">
        <f>SUM(P45:P54)</f>
        <v>198.12</v>
      </c>
      <c r="Q44" s="227">
        <f>SUM(Q45:Q54)</f>
        <v>386.925</v>
      </c>
      <c r="R44" s="226">
        <f t="shared" si="11"/>
        <v>18582.750999999997</v>
      </c>
      <c r="S44" s="229">
        <f t="shared" si="12"/>
        <v>0.09369645820171614</v>
      </c>
      <c r="T44" s="228">
        <f>SUM(T45:T54)</f>
        <v>9000.033</v>
      </c>
      <c r="U44" s="227">
        <f>SUM(U45:U54)</f>
        <v>6088.657</v>
      </c>
      <c r="V44" s="226">
        <f>SUM(V45:V54)</f>
        <v>49.062000000000005</v>
      </c>
      <c r="W44" s="227">
        <f>SUM(W45:W54)</f>
        <v>1009.6999999999998</v>
      </c>
      <c r="X44" s="226">
        <f t="shared" si="13"/>
        <v>16147.451999999997</v>
      </c>
      <c r="Y44" s="225">
        <f t="shared" si="14"/>
        <v>0.1508163021633382</v>
      </c>
    </row>
    <row r="45" spans="1:25" s="208" customFormat="1" ht="19.5" customHeight="1">
      <c r="A45" s="223" t="s">
        <v>319</v>
      </c>
      <c r="B45" s="221">
        <v>1516.337</v>
      </c>
      <c r="C45" s="218">
        <v>1243.674</v>
      </c>
      <c r="D45" s="217">
        <v>39.844</v>
      </c>
      <c r="E45" s="218">
        <v>80.257</v>
      </c>
      <c r="F45" s="217">
        <f t="shared" si="8"/>
        <v>2880.112</v>
      </c>
      <c r="G45" s="220">
        <f t="shared" si="9"/>
        <v>0.05384336974598882</v>
      </c>
      <c r="H45" s="221">
        <v>1045.537</v>
      </c>
      <c r="I45" s="218">
        <v>686.564</v>
      </c>
      <c r="J45" s="217">
        <v>7.068</v>
      </c>
      <c r="K45" s="218">
        <v>204.279</v>
      </c>
      <c r="L45" s="217">
        <f t="shared" si="10"/>
        <v>1943.448</v>
      </c>
      <c r="M45" s="222">
        <f t="shared" si="16"/>
        <v>0.48195989807805506</v>
      </c>
      <c r="N45" s="221">
        <v>5743.395</v>
      </c>
      <c r="O45" s="218">
        <v>5019.814</v>
      </c>
      <c r="P45" s="217">
        <v>194.486</v>
      </c>
      <c r="Q45" s="218">
        <v>289.625</v>
      </c>
      <c r="R45" s="217">
        <f t="shared" si="11"/>
        <v>11247.320000000002</v>
      </c>
      <c r="S45" s="220">
        <f t="shared" si="12"/>
        <v>0.05671033574422465</v>
      </c>
      <c r="T45" s="219">
        <v>3827.4659999999994</v>
      </c>
      <c r="U45" s="218">
        <v>2627.702</v>
      </c>
      <c r="V45" s="217">
        <v>38.236000000000004</v>
      </c>
      <c r="W45" s="218">
        <v>942.3499999999999</v>
      </c>
      <c r="X45" s="217">
        <f t="shared" si="13"/>
        <v>7435.753999999999</v>
      </c>
      <c r="Y45" s="216">
        <f t="shared" si="14"/>
        <v>0.5125997982181771</v>
      </c>
    </row>
    <row r="46" spans="1:25" s="208" customFormat="1" ht="19.5" customHeight="1">
      <c r="A46" s="223" t="s">
        <v>320</v>
      </c>
      <c r="B46" s="221">
        <v>563.261</v>
      </c>
      <c r="C46" s="218">
        <v>476.88200000000006</v>
      </c>
      <c r="D46" s="217">
        <v>0</v>
      </c>
      <c r="E46" s="218">
        <v>0</v>
      </c>
      <c r="F46" s="217">
        <f t="shared" si="8"/>
        <v>1040.143</v>
      </c>
      <c r="G46" s="220">
        <f t="shared" si="9"/>
        <v>0.01944535633951112</v>
      </c>
      <c r="H46" s="221">
        <v>725.0039999999999</v>
      </c>
      <c r="I46" s="218">
        <v>534.02</v>
      </c>
      <c r="J46" s="217">
        <v>0</v>
      </c>
      <c r="K46" s="218">
        <v>0</v>
      </c>
      <c r="L46" s="217">
        <f t="shared" si="10"/>
        <v>1259.024</v>
      </c>
      <c r="M46" s="222">
        <f t="shared" si="16"/>
        <v>-0.17384974392863028</v>
      </c>
      <c r="N46" s="221">
        <v>2505.5719999999997</v>
      </c>
      <c r="O46" s="218">
        <v>1872.8809999999999</v>
      </c>
      <c r="P46" s="217">
        <v>0</v>
      </c>
      <c r="Q46" s="218">
        <v>0</v>
      </c>
      <c r="R46" s="217">
        <f t="shared" si="11"/>
        <v>4378.4529999999995</v>
      </c>
      <c r="S46" s="220">
        <f t="shared" si="12"/>
        <v>0.02207668490540925</v>
      </c>
      <c r="T46" s="219">
        <v>2862.329</v>
      </c>
      <c r="U46" s="218">
        <v>2528.044</v>
      </c>
      <c r="V46" s="217">
        <v>0</v>
      </c>
      <c r="W46" s="218">
        <v>0</v>
      </c>
      <c r="X46" s="217">
        <f t="shared" si="13"/>
        <v>5390.373</v>
      </c>
      <c r="Y46" s="216">
        <f t="shared" si="14"/>
        <v>-0.1877272685953273</v>
      </c>
    </row>
    <row r="47" spans="1:25" s="208" customFormat="1" ht="19.5" customHeight="1">
      <c r="A47" s="223" t="s">
        <v>321</v>
      </c>
      <c r="B47" s="221">
        <v>148.902</v>
      </c>
      <c r="C47" s="218">
        <v>120.59100000000001</v>
      </c>
      <c r="D47" s="217">
        <v>0</v>
      </c>
      <c r="E47" s="218">
        <v>0</v>
      </c>
      <c r="F47" s="217">
        <f>SUM(B47:E47)</f>
        <v>269.493</v>
      </c>
      <c r="G47" s="220">
        <f>F47/$F$9</f>
        <v>0.0050381413094198295</v>
      </c>
      <c r="H47" s="221">
        <v>28.181</v>
      </c>
      <c r="I47" s="218">
        <v>165.84</v>
      </c>
      <c r="J47" s="217">
        <v>0</v>
      </c>
      <c r="K47" s="218">
        <v>0</v>
      </c>
      <c r="L47" s="217">
        <f>SUM(H47:K47)</f>
        <v>194.02100000000002</v>
      </c>
      <c r="M47" s="222">
        <f t="shared" si="16"/>
        <v>0.38898882079774855</v>
      </c>
      <c r="N47" s="221">
        <v>582.029</v>
      </c>
      <c r="O47" s="218">
        <v>343.85200000000003</v>
      </c>
      <c r="P47" s="217">
        <v>0</v>
      </c>
      <c r="Q47" s="218">
        <v>42.331</v>
      </c>
      <c r="R47" s="217">
        <f>SUM(N47:Q47)</f>
        <v>968.2120000000001</v>
      </c>
      <c r="S47" s="220">
        <f>R47/$R$9</f>
        <v>0.004881840971145769</v>
      </c>
      <c r="T47" s="219">
        <v>265.769</v>
      </c>
      <c r="U47" s="218">
        <v>427.28000000000003</v>
      </c>
      <c r="V47" s="217">
        <v>0</v>
      </c>
      <c r="W47" s="218">
        <v>16.459</v>
      </c>
      <c r="X47" s="217">
        <f>SUM(T47:W47)</f>
        <v>709.5079999999999</v>
      </c>
      <c r="Y47" s="216">
        <f>IF(ISERROR(R47/X47-1),"         /0",IF(R47/X47&gt;5,"  *  ",(R47/X47-1)))</f>
        <v>0.3646245003579949</v>
      </c>
    </row>
    <row r="48" spans="1:25" s="208" customFormat="1" ht="19.5" customHeight="1">
      <c r="A48" s="223" t="s">
        <v>322</v>
      </c>
      <c r="B48" s="221">
        <v>101.112</v>
      </c>
      <c r="C48" s="218">
        <v>11.77</v>
      </c>
      <c r="D48" s="217">
        <v>0</v>
      </c>
      <c r="E48" s="218">
        <v>0</v>
      </c>
      <c r="F48" s="217">
        <f>SUM(B48:E48)</f>
        <v>112.88199999999999</v>
      </c>
      <c r="G48" s="220">
        <f>F48/$F$9</f>
        <v>0.0021103162875842013</v>
      </c>
      <c r="H48" s="221">
        <v>106.829</v>
      </c>
      <c r="I48" s="218">
        <v>18.134</v>
      </c>
      <c r="J48" s="217">
        <v>0</v>
      </c>
      <c r="K48" s="218">
        <v>0</v>
      </c>
      <c r="L48" s="217">
        <f>SUM(H48:K48)</f>
        <v>124.963</v>
      </c>
      <c r="M48" s="222">
        <f>IF(ISERROR(F48/L48-1),"         /0",(F48/L48-1))</f>
        <v>-0.09667661627841839</v>
      </c>
      <c r="N48" s="221">
        <v>255.28900000000002</v>
      </c>
      <c r="O48" s="218">
        <v>39.620999999999995</v>
      </c>
      <c r="P48" s="217">
        <v>0.18</v>
      </c>
      <c r="Q48" s="218">
        <v>0</v>
      </c>
      <c r="R48" s="217">
        <f>SUM(N48:Q48)</f>
        <v>295.09000000000003</v>
      </c>
      <c r="S48" s="220">
        <f>R48/$R$9</f>
        <v>0.0014878791547464864</v>
      </c>
      <c r="T48" s="219">
        <v>356.08299999999997</v>
      </c>
      <c r="U48" s="218">
        <v>72.053</v>
      </c>
      <c r="V48" s="217">
        <v>0</v>
      </c>
      <c r="W48" s="218">
        <v>0</v>
      </c>
      <c r="X48" s="217">
        <f>SUM(T48:W48)</f>
        <v>428.13599999999997</v>
      </c>
      <c r="Y48" s="216">
        <f>IF(ISERROR(R48/X48-1),"         /0",IF(R48/X48&gt;5,"  *  ",(R48/X48-1)))</f>
        <v>-0.3107563951641533</v>
      </c>
    </row>
    <row r="49" spans="1:25" s="208" customFormat="1" ht="19.5" customHeight="1">
      <c r="A49" s="223" t="s">
        <v>329</v>
      </c>
      <c r="B49" s="221">
        <v>84.73</v>
      </c>
      <c r="C49" s="218">
        <v>23.897</v>
      </c>
      <c r="D49" s="217">
        <v>0</v>
      </c>
      <c r="E49" s="218">
        <v>0</v>
      </c>
      <c r="F49" s="217">
        <f>SUM(B49:E49)</f>
        <v>108.62700000000001</v>
      </c>
      <c r="G49" s="220">
        <f>F49/$F$9</f>
        <v>0.0020307695413919764</v>
      </c>
      <c r="H49" s="221">
        <v>92.401</v>
      </c>
      <c r="I49" s="218">
        <v>22.883</v>
      </c>
      <c r="J49" s="217"/>
      <c r="K49" s="218"/>
      <c r="L49" s="217">
        <f>SUM(H49:K49)</f>
        <v>115.28399999999999</v>
      </c>
      <c r="M49" s="222">
        <f>IF(ISERROR(F49/L49-1),"         /0",(F49/L49-1))</f>
        <v>-0.05774435307588199</v>
      </c>
      <c r="N49" s="221">
        <v>307.10900000000004</v>
      </c>
      <c r="O49" s="218">
        <v>125.565</v>
      </c>
      <c r="P49" s="217"/>
      <c r="Q49" s="218"/>
      <c r="R49" s="217">
        <f>SUM(N49:Q49)</f>
        <v>432.67400000000004</v>
      </c>
      <c r="S49" s="220">
        <f>R49/$R$9</f>
        <v>0.002181594176016745</v>
      </c>
      <c r="T49" s="219">
        <v>247.797</v>
      </c>
      <c r="U49" s="218">
        <v>119.793</v>
      </c>
      <c r="V49" s="217">
        <v>0</v>
      </c>
      <c r="W49" s="218">
        <v>0.049</v>
      </c>
      <c r="X49" s="217">
        <f>SUM(T49:W49)</f>
        <v>367.639</v>
      </c>
      <c r="Y49" s="216">
        <f>IF(ISERROR(R49/X49-1),"         /0",IF(R49/X49&gt;5,"  *  ",(R49/X49-1)))</f>
        <v>0.17689907762778168</v>
      </c>
    </row>
    <row r="50" spans="1:25" s="208" customFormat="1" ht="19.5" customHeight="1">
      <c r="A50" s="223" t="s">
        <v>324</v>
      </c>
      <c r="B50" s="221">
        <v>50.409</v>
      </c>
      <c r="C50" s="218">
        <v>26.764</v>
      </c>
      <c r="D50" s="217">
        <v>0</v>
      </c>
      <c r="E50" s="218">
        <v>0</v>
      </c>
      <c r="F50" s="217">
        <f>SUM(B50:E50)</f>
        <v>77.173</v>
      </c>
      <c r="G50" s="220">
        <f>F50/$F$9</f>
        <v>0.0014427405508560761</v>
      </c>
      <c r="H50" s="221">
        <v>46.667</v>
      </c>
      <c r="I50" s="218">
        <v>25.029</v>
      </c>
      <c r="J50" s="217"/>
      <c r="K50" s="218"/>
      <c r="L50" s="217">
        <f>SUM(H50:K50)</f>
        <v>71.696</v>
      </c>
      <c r="M50" s="222">
        <f>IF(ISERROR(F50/L50-1),"         /0",(F50/L50-1))</f>
        <v>0.07639198839544759</v>
      </c>
      <c r="N50" s="221">
        <v>178.016</v>
      </c>
      <c r="O50" s="218">
        <v>101.77499999999999</v>
      </c>
      <c r="P50" s="217">
        <v>0.3</v>
      </c>
      <c r="Q50" s="218">
        <v>0</v>
      </c>
      <c r="R50" s="217">
        <f>SUM(N50:Q50)</f>
        <v>280.091</v>
      </c>
      <c r="S50" s="220">
        <f>R50/$R$9</f>
        <v>0.0014122523986990344</v>
      </c>
      <c r="T50" s="219">
        <v>159.156</v>
      </c>
      <c r="U50" s="218">
        <v>120.747</v>
      </c>
      <c r="V50" s="217"/>
      <c r="W50" s="218"/>
      <c r="X50" s="217">
        <f>SUM(T50:W50)</f>
        <v>279.903</v>
      </c>
      <c r="Y50" s="216">
        <f>IF(ISERROR(R50/X50-1),"         /0",IF(R50/X50&gt;5,"  *  ",(R50/X50-1)))</f>
        <v>0.0006716612540773603</v>
      </c>
    </row>
    <row r="51" spans="1:25" s="208" customFormat="1" ht="19.5" customHeight="1">
      <c r="A51" s="223" t="s">
        <v>330</v>
      </c>
      <c r="B51" s="221">
        <v>36.868</v>
      </c>
      <c r="C51" s="218">
        <v>6.238</v>
      </c>
      <c r="D51" s="217">
        <v>0</v>
      </c>
      <c r="E51" s="218">
        <v>0</v>
      </c>
      <c r="F51" s="217">
        <f>SUM(B51:E51)</f>
        <v>43.106</v>
      </c>
      <c r="G51" s="220">
        <f>F51/$F$9</f>
        <v>0.0008058618193565369</v>
      </c>
      <c r="H51" s="221">
        <v>35.784</v>
      </c>
      <c r="I51" s="218">
        <v>18.942</v>
      </c>
      <c r="J51" s="217"/>
      <c r="K51" s="218"/>
      <c r="L51" s="217">
        <f>SUM(H51:K51)</f>
        <v>54.726</v>
      </c>
      <c r="M51" s="222">
        <f>IF(ISERROR(F51/L51-1),"         /0",(F51/L51-1))</f>
        <v>-0.2123305193144026</v>
      </c>
      <c r="N51" s="221">
        <v>145.516</v>
      </c>
      <c r="O51" s="218">
        <v>26.971</v>
      </c>
      <c r="P51" s="217"/>
      <c r="Q51" s="218"/>
      <c r="R51" s="217">
        <f>SUM(N51:Q51)</f>
        <v>172.487</v>
      </c>
      <c r="S51" s="220">
        <f>R51/$R$9</f>
        <v>0.0008697001313658787</v>
      </c>
      <c r="T51" s="219">
        <v>143.04</v>
      </c>
      <c r="U51" s="218">
        <v>41.617999999999995</v>
      </c>
      <c r="V51" s="217">
        <v>0</v>
      </c>
      <c r="W51" s="218"/>
      <c r="X51" s="217">
        <f>SUM(T51:W51)</f>
        <v>184.658</v>
      </c>
      <c r="Y51" s="216">
        <f>IF(ISERROR(R51/X51-1),"         /0",IF(R51/X51&gt;5,"  *  ",(R51/X51-1)))</f>
        <v>-0.06591103553596378</v>
      </c>
    </row>
    <row r="52" spans="1:25" s="208" customFormat="1" ht="19.5" customHeight="1">
      <c r="A52" s="223" t="s">
        <v>327</v>
      </c>
      <c r="B52" s="221">
        <v>28.222</v>
      </c>
      <c r="C52" s="218">
        <v>6.151</v>
      </c>
      <c r="D52" s="217">
        <v>0</v>
      </c>
      <c r="E52" s="218">
        <v>0</v>
      </c>
      <c r="F52" s="217">
        <f t="shared" si="8"/>
        <v>34.373000000000005</v>
      </c>
      <c r="G52" s="220">
        <f t="shared" si="9"/>
        <v>0.0006425993670658898</v>
      </c>
      <c r="H52" s="221">
        <v>22.696</v>
      </c>
      <c r="I52" s="218">
        <v>6.455</v>
      </c>
      <c r="J52" s="217"/>
      <c r="K52" s="218"/>
      <c r="L52" s="217">
        <f t="shared" si="10"/>
        <v>29.151000000000003</v>
      </c>
      <c r="M52" s="222">
        <f t="shared" si="16"/>
        <v>0.1791362217419643</v>
      </c>
      <c r="N52" s="221">
        <v>68.964</v>
      </c>
      <c r="O52" s="218">
        <v>21.290999999999997</v>
      </c>
      <c r="P52" s="217">
        <v>0</v>
      </c>
      <c r="Q52" s="218">
        <v>0</v>
      </c>
      <c r="R52" s="217">
        <f t="shared" si="11"/>
        <v>90.255</v>
      </c>
      <c r="S52" s="220">
        <f t="shared" si="12"/>
        <v>0.0004550765295728222</v>
      </c>
      <c r="T52" s="219">
        <v>76.771</v>
      </c>
      <c r="U52" s="218">
        <v>26.189</v>
      </c>
      <c r="V52" s="217"/>
      <c r="W52" s="218">
        <v>0</v>
      </c>
      <c r="X52" s="217">
        <f t="shared" si="13"/>
        <v>102.96000000000001</v>
      </c>
      <c r="Y52" s="216">
        <f t="shared" si="14"/>
        <v>-0.12339743589743601</v>
      </c>
    </row>
    <row r="53" spans="1:25" s="208" customFormat="1" ht="19.5" customHeight="1">
      <c r="A53" s="223" t="s">
        <v>334</v>
      </c>
      <c r="B53" s="221">
        <v>0</v>
      </c>
      <c r="C53" s="218">
        <v>31.67</v>
      </c>
      <c r="D53" s="217">
        <v>0</v>
      </c>
      <c r="E53" s="218">
        <v>0</v>
      </c>
      <c r="F53" s="217">
        <f t="shared" si="8"/>
        <v>31.67</v>
      </c>
      <c r="G53" s="220">
        <f t="shared" si="9"/>
        <v>0.0005920670862297945</v>
      </c>
      <c r="H53" s="221">
        <v>139.977</v>
      </c>
      <c r="I53" s="218">
        <v>0</v>
      </c>
      <c r="J53" s="217"/>
      <c r="K53" s="218"/>
      <c r="L53" s="217">
        <f t="shared" si="10"/>
        <v>139.977</v>
      </c>
      <c r="M53" s="222">
        <f t="shared" si="16"/>
        <v>-0.7737485444037234</v>
      </c>
      <c r="N53" s="221">
        <v>96.93299999999999</v>
      </c>
      <c r="O53" s="218">
        <v>80.072</v>
      </c>
      <c r="P53" s="217">
        <v>0</v>
      </c>
      <c r="Q53" s="218">
        <v>0</v>
      </c>
      <c r="R53" s="217">
        <f t="shared" si="11"/>
        <v>177.005</v>
      </c>
      <c r="S53" s="220">
        <f t="shared" si="12"/>
        <v>0.0008924804289738784</v>
      </c>
      <c r="T53" s="219">
        <v>640.5350000000001</v>
      </c>
      <c r="U53" s="218">
        <v>26.481</v>
      </c>
      <c r="V53" s="217"/>
      <c r="W53" s="218">
        <v>0</v>
      </c>
      <c r="X53" s="217">
        <f t="shared" si="13"/>
        <v>667.0160000000001</v>
      </c>
      <c r="Y53" s="216">
        <f t="shared" si="14"/>
        <v>-0.7346315530661933</v>
      </c>
    </row>
    <row r="54" spans="1:25" s="208" customFormat="1" ht="19.5" customHeight="1" thickBot="1">
      <c r="A54" s="223" t="s">
        <v>270</v>
      </c>
      <c r="B54" s="221">
        <v>76.487</v>
      </c>
      <c r="C54" s="218">
        <v>24.572</v>
      </c>
      <c r="D54" s="217">
        <v>0.3</v>
      </c>
      <c r="E54" s="218">
        <v>12.549</v>
      </c>
      <c r="F54" s="217">
        <f t="shared" si="8"/>
        <v>113.90799999999999</v>
      </c>
      <c r="G54" s="220">
        <f t="shared" si="9"/>
        <v>0.0021294972421301997</v>
      </c>
      <c r="H54" s="221">
        <v>149.796</v>
      </c>
      <c r="I54" s="218">
        <v>18.659999999999997</v>
      </c>
      <c r="J54" s="217">
        <v>2.834</v>
      </c>
      <c r="K54" s="218">
        <v>41.644000000000005</v>
      </c>
      <c r="L54" s="217">
        <f t="shared" si="10"/>
        <v>212.934</v>
      </c>
      <c r="M54" s="222">
        <f t="shared" si="16"/>
        <v>-0.46505489964026414</v>
      </c>
      <c r="N54" s="221">
        <v>355.059</v>
      </c>
      <c r="O54" s="218">
        <v>127.982</v>
      </c>
      <c r="P54" s="217">
        <v>3.154</v>
      </c>
      <c r="Q54" s="218">
        <v>54.968999999999994</v>
      </c>
      <c r="R54" s="217">
        <f t="shared" si="11"/>
        <v>541.164</v>
      </c>
      <c r="S54" s="220">
        <f t="shared" si="12"/>
        <v>0.0027286137615616505</v>
      </c>
      <c r="T54" s="219">
        <v>421.087</v>
      </c>
      <c r="U54" s="218">
        <v>98.74999999999999</v>
      </c>
      <c r="V54" s="217">
        <v>10.825999999999999</v>
      </c>
      <c r="W54" s="218">
        <v>50.842000000000006</v>
      </c>
      <c r="X54" s="217">
        <f t="shared" si="13"/>
        <v>581.505</v>
      </c>
      <c r="Y54" s="216">
        <f t="shared" si="14"/>
        <v>-0.06937343616993841</v>
      </c>
    </row>
    <row r="55" spans="1:25" s="224" customFormat="1" ht="19.5" customHeight="1">
      <c r="A55" s="231" t="s">
        <v>57</v>
      </c>
      <c r="B55" s="228">
        <f>SUM(B56:B59)</f>
        <v>261.486</v>
      </c>
      <c r="C55" s="227">
        <f>SUM(C56:C59)</f>
        <v>52.816</v>
      </c>
      <c r="D55" s="226">
        <f>SUM(D56:D59)</f>
        <v>4.651000000000001</v>
      </c>
      <c r="E55" s="227">
        <f>SUM(E56:E59)</f>
        <v>26.211</v>
      </c>
      <c r="F55" s="226">
        <f t="shared" si="8"/>
        <v>345.16400000000004</v>
      </c>
      <c r="G55" s="229">
        <f t="shared" si="9"/>
        <v>0.006452802139293363</v>
      </c>
      <c r="H55" s="228">
        <f>SUM(H56:H59)</f>
        <v>351.87</v>
      </c>
      <c r="I55" s="227">
        <f>SUM(I56:I59)</f>
        <v>133.928</v>
      </c>
      <c r="J55" s="226">
        <f>SUM(J56:J59)</f>
        <v>0.593</v>
      </c>
      <c r="K55" s="227">
        <f>SUM(K56:K59)</f>
        <v>108.157</v>
      </c>
      <c r="L55" s="226">
        <f t="shared" si="10"/>
        <v>594.548</v>
      </c>
      <c r="M55" s="230">
        <f t="shared" si="16"/>
        <v>-0.4194514151927178</v>
      </c>
      <c r="N55" s="228">
        <f>SUM(N56:N59)</f>
        <v>1143.468</v>
      </c>
      <c r="O55" s="227">
        <f>SUM(O56:O59)</f>
        <v>301.96500000000003</v>
      </c>
      <c r="P55" s="226">
        <f>SUM(P56:P59)</f>
        <v>51.986000000000004</v>
      </c>
      <c r="Q55" s="227">
        <f>SUM(Q56:Q59)</f>
        <v>31.137999999999998</v>
      </c>
      <c r="R55" s="226">
        <f t="shared" si="11"/>
        <v>1528.557</v>
      </c>
      <c r="S55" s="229">
        <f t="shared" si="12"/>
        <v>0.0077071676340839225</v>
      </c>
      <c r="T55" s="228">
        <f>SUM(T56:T59)</f>
        <v>1907.219</v>
      </c>
      <c r="U55" s="227">
        <f>SUM(U56:U59)</f>
        <v>687.242</v>
      </c>
      <c r="V55" s="226">
        <f>SUM(V56:V59)</f>
        <v>0.593</v>
      </c>
      <c r="W55" s="227">
        <f>SUM(W56:W59)</f>
        <v>374.363</v>
      </c>
      <c r="X55" s="226">
        <f t="shared" si="13"/>
        <v>2969.417</v>
      </c>
      <c r="Y55" s="225">
        <f t="shared" si="14"/>
        <v>-0.48523329663701664</v>
      </c>
    </row>
    <row r="56" spans="1:25" ht="19.5" customHeight="1">
      <c r="A56" s="223" t="s">
        <v>338</v>
      </c>
      <c r="B56" s="221">
        <v>154.57299999999998</v>
      </c>
      <c r="C56" s="218">
        <v>9.28</v>
      </c>
      <c r="D56" s="217">
        <v>0</v>
      </c>
      <c r="E56" s="218">
        <v>0</v>
      </c>
      <c r="F56" s="217">
        <f t="shared" si="8"/>
        <v>163.85299999999998</v>
      </c>
      <c r="G56" s="220">
        <f t="shared" si="9"/>
        <v>0.003063213396905921</v>
      </c>
      <c r="H56" s="221">
        <v>170.719</v>
      </c>
      <c r="I56" s="218">
        <v>37.245999999999995</v>
      </c>
      <c r="J56" s="217"/>
      <c r="K56" s="218"/>
      <c r="L56" s="217">
        <f t="shared" si="10"/>
        <v>207.96499999999997</v>
      </c>
      <c r="M56" s="222">
        <f t="shared" si="16"/>
        <v>-0.212112615103503</v>
      </c>
      <c r="N56" s="221">
        <v>590.4180000000001</v>
      </c>
      <c r="O56" s="218">
        <v>50.728</v>
      </c>
      <c r="P56" s="217">
        <v>0</v>
      </c>
      <c r="Q56" s="218">
        <v>0.2</v>
      </c>
      <c r="R56" s="217">
        <f t="shared" si="11"/>
        <v>641.3460000000001</v>
      </c>
      <c r="S56" s="220">
        <f t="shared" si="12"/>
        <v>0.003233743415161612</v>
      </c>
      <c r="T56" s="219">
        <v>966.773</v>
      </c>
      <c r="U56" s="218">
        <v>245.50399999999996</v>
      </c>
      <c r="V56" s="217">
        <v>0</v>
      </c>
      <c r="W56" s="218">
        <v>0</v>
      </c>
      <c r="X56" s="217">
        <f t="shared" si="13"/>
        <v>1212.277</v>
      </c>
      <c r="Y56" s="216">
        <f t="shared" si="14"/>
        <v>-0.47095754518150545</v>
      </c>
    </row>
    <row r="57" spans="1:25" ht="19.5" customHeight="1">
      <c r="A57" s="223" t="s">
        <v>337</v>
      </c>
      <c r="B57" s="221">
        <v>43.056000000000004</v>
      </c>
      <c r="C57" s="218">
        <v>17.126</v>
      </c>
      <c r="D57" s="217">
        <v>0.12</v>
      </c>
      <c r="E57" s="218">
        <v>0</v>
      </c>
      <c r="F57" s="217">
        <f t="shared" si="8"/>
        <v>60.302</v>
      </c>
      <c r="G57" s="220">
        <f t="shared" si="9"/>
        <v>0.001127339104320463</v>
      </c>
      <c r="H57" s="221">
        <v>29.858</v>
      </c>
      <c r="I57" s="218">
        <v>40.792</v>
      </c>
      <c r="J57" s="217">
        <v>0.593</v>
      </c>
      <c r="K57" s="218">
        <v>0</v>
      </c>
      <c r="L57" s="217">
        <f t="shared" si="10"/>
        <v>71.24300000000001</v>
      </c>
      <c r="M57" s="222">
        <f t="shared" si="16"/>
        <v>-0.1535729826088178</v>
      </c>
      <c r="N57" s="221">
        <v>152.095</v>
      </c>
      <c r="O57" s="218">
        <v>111.925</v>
      </c>
      <c r="P57" s="217">
        <v>0.12</v>
      </c>
      <c r="Q57" s="218">
        <v>0</v>
      </c>
      <c r="R57" s="217">
        <f t="shared" si="11"/>
        <v>264.14</v>
      </c>
      <c r="S57" s="220">
        <f t="shared" si="12"/>
        <v>0.001331825544527896</v>
      </c>
      <c r="T57" s="219">
        <v>107.529</v>
      </c>
      <c r="U57" s="218">
        <v>180.584</v>
      </c>
      <c r="V57" s="217">
        <v>0.593</v>
      </c>
      <c r="W57" s="218">
        <v>0</v>
      </c>
      <c r="X57" s="217">
        <f t="shared" si="13"/>
        <v>288.706</v>
      </c>
      <c r="Y57" s="216">
        <f t="shared" si="14"/>
        <v>-0.08509002237570407</v>
      </c>
    </row>
    <row r="58" spans="1:25" ht="19.5" customHeight="1">
      <c r="A58" s="223" t="s">
        <v>336</v>
      </c>
      <c r="B58" s="221">
        <v>58.086</v>
      </c>
      <c r="C58" s="218">
        <v>1.553</v>
      </c>
      <c r="D58" s="217">
        <v>0</v>
      </c>
      <c r="E58" s="218">
        <v>0</v>
      </c>
      <c r="F58" s="217">
        <f t="shared" si="8"/>
        <v>59.638999999999996</v>
      </c>
      <c r="G58" s="220">
        <f t="shared" si="9"/>
        <v>0.0011149443939267038</v>
      </c>
      <c r="H58" s="221">
        <v>113.517</v>
      </c>
      <c r="I58" s="218">
        <v>8.209999999999999</v>
      </c>
      <c r="J58" s="217">
        <v>0</v>
      </c>
      <c r="K58" s="218">
        <v>0.07</v>
      </c>
      <c r="L58" s="217">
        <f t="shared" si="10"/>
        <v>121.79699999999998</v>
      </c>
      <c r="M58" s="222">
        <f t="shared" si="16"/>
        <v>-0.5103409771997668</v>
      </c>
      <c r="N58" s="221">
        <v>214.55999999999997</v>
      </c>
      <c r="O58" s="218">
        <v>6.505</v>
      </c>
      <c r="P58" s="217"/>
      <c r="Q58" s="218"/>
      <c r="R58" s="217">
        <f t="shared" si="11"/>
        <v>221.06499999999997</v>
      </c>
      <c r="S58" s="220">
        <f t="shared" si="12"/>
        <v>0.0011146362307907145</v>
      </c>
      <c r="T58" s="219">
        <v>592.664</v>
      </c>
      <c r="U58" s="218">
        <v>51.830000000000005</v>
      </c>
      <c r="V58" s="217">
        <v>0</v>
      </c>
      <c r="W58" s="218">
        <v>0.07</v>
      </c>
      <c r="X58" s="217">
        <f t="shared" si="13"/>
        <v>644.5640000000001</v>
      </c>
      <c r="Y58" s="216">
        <f t="shared" si="14"/>
        <v>-0.6570317299756114</v>
      </c>
    </row>
    <row r="59" spans="1:25" ht="19.5" customHeight="1" thickBot="1">
      <c r="A59" s="223" t="s">
        <v>270</v>
      </c>
      <c r="B59" s="221">
        <v>5.771</v>
      </c>
      <c r="C59" s="218">
        <v>24.857</v>
      </c>
      <c r="D59" s="217">
        <v>4.531000000000001</v>
      </c>
      <c r="E59" s="218">
        <v>26.211</v>
      </c>
      <c r="F59" s="217">
        <f t="shared" si="8"/>
        <v>61.37</v>
      </c>
      <c r="G59" s="220">
        <f t="shared" si="9"/>
        <v>0.0011473052441402743</v>
      </c>
      <c r="H59" s="221">
        <v>37.776</v>
      </c>
      <c r="I59" s="218">
        <v>47.68</v>
      </c>
      <c r="J59" s="217">
        <v>0</v>
      </c>
      <c r="K59" s="218">
        <v>108.087</v>
      </c>
      <c r="L59" s="217">
        <f t="shared" si="10"/>
        <v>193.543</v>
      </c>
      <c r="M59" s="222">
        <f t="shared" si="16"/>
        <v>-0.6829128410740766</v>
      </c>
      <c r="N59" s="221">
        <v>186.395</v>
      </c>
      <c r="O59" s="218">
        <v>132.80700000000002</v>
      </c>
      <c r="P59" s="217">
        <v>51.86600000000001</v>
      </c>
      <c r="Q59" s="218">
        <v>30.938</v>
      </c>
      <c r="R59" s="217">
        <f t="shared" si="11"/>
        <v>402.006</v>
      </c>
      <c r="S59" s="220">
        <f t="shared" si="12"/>
        <v>0.0020269624436037</v>
      </c>
      <c r="T59" s="219">
        <v>240.253</v>
      </c>
      <c r="U59" s="218">
        <v>209.32400000000004</v>
      </c>
      <c r="V59" s="217">
        <v>0</v>
      </c>
      <c r="W59" s="218">
        <v>374.293</v>
      </c>
      <c r="X59" s="217">
        <f t="shared" si="13"/>
        <v>823.87</v>
      </c>
      <c r="Y59" s="216">
        <f t="shared" si="14"/>
        <v>-0.5120516586354644</v>
      </c>
    </row>
    <row r="60" spans="1:25" s="208" customFormat="1" ht="19.5" customHeight="1" thickBot="1">
      <c r="A60" s="215" t="s">
        <v>56</v>
      </c>
      <c r="B60" s="212">
        <v>128.396</v>
      </c>
      <c r="C60" s="211">
        <v>0</v>
      </c>
      <c r="D60" s="210">
        <v>0</v>
      </c>
      <c r="E60" s="211">
        <v>0</v>
      </c>
      <c r="F60" s="210">
        <f t="shared" si="8"/>
        <v>128.396</v>
      </c>
      <c r="G60" s="213">
        <f t="shared" si="9"/>
        <v>0.002400348771820672</v>
      </c>
      <c r="H60" s="212">
        <v>93.61299999999999</v>
      </c>
      <c r="I60" s="211">
        <v>0</v>
      </c>
      <c r="J60" s="210">
        <v>0</v>
      </c>
      <c r="K60" s="211">
        <v>54.032</v>
      </c>
      <c r="L60" s="210">
        <f t="shared" si="10"/>
        <v>147.64499999999998</v>
      </c>
      <c r="M60" s="214">
        <f t="shared" si="16"/>
        <v>-0.13037353110501537</v>
      </c>
      <c r="N60" s="212">
        <v>456.4580000000001</v>
      </c>
      <c r="O60" s="211">
        <v>0</v>
      </c>
      <c r="P60" s="210"/>
      <c r="Q60" s="211">
        <v>0</v>
      </c>
      <c r="R60" s="210">
        <f t="shared" si="11"/>
        <v>456.4580000000001</v>
      </c>
      <c r="S60" s="213">
        <f t="shared" si="12"/>
        <v>0.0023015159551908627</v>
      </c>
      <c r="T60" s="212">
        <v>331.692</v>
      </c>
      <c r="U60" s="211">
        <v>47.294</v>
      </c>
      <c r="V60" s="210">
        <v>0.42999999999999994</v>
      </c>
      <c r="W60" s="211">
        <v>64.079</v>
      </c>
      <c r="X60" s="210">
        <f t="shared" si="13"/>
        <v>443.495</v>
      </c>
      <c r="Y60" s="209">
        <f t="shared" si="14"/>
        <v>0.029229190858972576</v>
      </c>
    </row>
    <row r="61" ht="15" thickTop="1">
      <c r="A61" s="116" t="s">
        <v>43</v>
      </c>
    </row>
    <row r="62" ht="14.25">
      <c r="A62" s="116" t="s">
        <v>55</v>
      </c>
    </row>
    <row r="63" ht="14.25">
      <c r="A63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1:Y65536 M61:M65536 Y3 M3 M5 Y5 Y7:Y8 M7:M8">
    <cfRule type="cellIs" priority="4" dxfId="93" operator="lessThan" stopIfTrue="1">
      <formula>0</formula>
    </cfRule>
  </conditionalFormatting>
  <conditionalFormatting sqref="Y9:Y60 M9:M60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4 M54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5:W5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">
      <selection activeCell="T47" sqref="T47:W47"/>
    </sheetView>
  </sheetViews>
  <sheetFormatPr defaultColWidth="8.00390625" defaultRowHeight="15"/>
  <cols>
    <col min="1" max="1" width="20.28125" style="123" customWidth="1"/>
    <col min="2" max="2" width="8.71093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9.28125" style="123" customWidth="1"/>
    <col min="14" max="14" width="9.7109375" style="123" customWidth="1"/>
    <col min="15" max="15" width="10.8515625" style="123" customWidth="1"/>
    <col min="16" max="16" width="9.7109375" style="123" customWidth="1"/>
    <col min="17" max="17" width="10.140625" style="123" customWidth="1"/>
    <col min="18" max="18" width="10.7109375" style="123" customWidth="1"/>
    <col min="19" max="19" width="11.00390625" style="123" customWidth="1"/>
    <col min="20" max="24" width="10.2812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623" t="s">
        <v>72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21" customHeight="1" thickBot="1">
      <c r="A4" s="634" t="s">
        <v>45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6"/>
    </row>
    <row r="5" spans="1:25" s="258" customFormat="1" ht="18" customHeight="1" thickBot="1" thickTop="1">
      <c r="A5" s="570" t="s">
        <v>71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3" customFormat="1" ht="26.25" customHeight="1" thickBot="1">
      <c r="A6" s="571"/>
      <c r="B6" s="629" t="s">
        <v>153</v>
      </c>
      <c r="C6" s="630"/>
      <c r="D6" s="630"/>
      <c r="E6" s="630"/>
      <c r="F6" s="630"/>
      <c r="G6" s="626" t="s">
        <v>34</v>
      </c>
      <c r="H6" s="629" t="s">
        <v>154</v>
      </c>
      <c r="I6" s="630"/>
      <c r="J6" s="630"/>
      <c r="K6" s="630"/>
      <c r="L6" s="630"/>
      <c r="M6" s="645" t="s">
        <v>33</v>
      </c>
      <c r="N6" s="629" t="s">
        <v>155</v>
      </c>
      <c r="O6" s="630"/>
      <c r="P6" s="630"/>
      <c r="Q6" s="630"/>
      <c r="R6" s="630"/>
      <c r="S6" s="626" t="s">
        <v>34</v>
      </c>
      <c r="T6" s="629" t="s">
        <v>156</v>
      </c>
      <c r="U6" s="630"/>
      <c r="V6" s="630"/>
      <c r="W6" s="630"/>
      <c r="X6" s="630"/>
      <c r="Y6" s="631" t="s">
        <v>33</v>
      </c>
    </row>
    <row r="7" spans="1:25" s="163" customFormat="1" ht="26.25" customHeight="1">
      <c r="A7" s="572"/>
      <c r="B7" s="564" t="s">
        <v>22</v>
      </c>
      <c r="C7" s="560"/>
      <c r="D7" s="559" t="s">
        <v>21</v>
      </c>
      <c r="E7" s="560"/>
      <c r="F7" s="652" t="s">
        <v>17</v>
      </c>
      <c r="G7" s="627"/>
      <c r="H7" s="564" t="s">
        <v>22</v>
      </c>
      <c r="I7" s="560"/>
      <c r="J7" s="559" t="s">
        <v>21</v>
      </c>
      <c r="K7" s="560"/>
      <c r="L7" s="652" t="s">
        <v>17</v>
      </c>
      <c r="M7" s="646"/>
      <c r="N7" s="564" t="s">
        <v>22</v>
      </c>
      <c r="O7" s="560"/>
      <c r="P7" s="559" t="s">
        <v>21</v>
      </c>
      <c r="Q7" s="560"/>
      <c r="R7" s="652" t="s">
        <v>17</v>
      </c>
      <c r="S7" s="627"/>
      <c r="T7" s="564" t="s">
        <v>22</v>
      </c>
      <c r="U7" s="560"/>
      <c r="V7" s="559" t="s">
        <v>21</v>
      </c>
      <c r="W7" s="560"/>
      <c r="X7" s="652" t="s">
        <v>17</v>
      </c>
      <c r="Y7" s="632"/>
    </row>
    <row r="8" spans="1:25" s="254" customFormat="1" ht="15.75" customHeight="1" thickBot="1">
      <c r="A8" s="573"/>
      <c r="B8" s="257" t="s">
        <v>31</v>
      </c>
      <c r="C8" s="255" t="s">
        <v>30</v>
      </c>
      <c r="D8" s="256" t="s">
        <v>31</v>
      </c>
      <c r="E8" s="255" t="s">
        <v>30</v>
      </c>
      <c r="F8" s="622"/>
      <c r="G8" s="628"/>
      <c r="H8" s="257" t="s">
        <v>31</v>
      </c>
      <c r="I8" s="255" t="s">
        <v>30</v>
      </c>
      <c r="J8" s="256" t="s">
        <v>31</v>
      </c>
      <c r="K8" s="255" t="s">
        <v>30</v>
      </c>
      <c r="L8" s="622"/>
      <c r="M8" s="647"/>
      <c r="N8" s="257" t="s">
        <v>31</v>
      </c>
      <c r="O8" s="255" t="s">
        <v>30</v>
      </c>
      <c r="P8" s="256" t="s">
        <v>31</v>
      </c>
      <c r="Q8" s="255" t="s">
        <v>30</v>
      </c>
      <c r="R8" s="622"/>
      <c r="S8" s="628"/>
      <c r="T8" s="257" t="s">
        <v>31</v>
      </c>
      <c r="U8" s="255" t="s">
        <v>30</v>
      </c>
      <c r="V8" s="256" t="s">
        <v>31</v>
      </c>
      <c r="W8" s="255" t="s">
        <v>30</v>
      </c>
      <c r="X8" s="622"/>
      <c r="Y8" s="633"/>
    </row>
    <row r="9" spans="1:25" s="152" customFormat="1" ht="18" customHeight="1" thickBot="1" thickTop="1">
      <c r="A9" s="317" t="s">
        <v>24</v>
      </c>
      <c r="B9" s="309">
        <f>B10+B14+B25+B34+B42+B47</f>
        <v>29620.864999999998</v>
      </c>
      <c r="C9" s="308">
        <f>C10+C14+C25+C34+C42+C47</f>
        <v>14850.063000000004</v>
      </c>
      <c r="D9" s="307">
        <f>D10+D14+D25+D34+D42+D47</f>
        <v>7135.206999999999</v>
      </c>
      <c r="E9" s="308">
        <f>E10+E14+E25+E34+E42+E47</f>
        <v>1884.4250000000002</v>
      </c>
      <c r="F9" s="307">
        <f>SUM(B9:E9)</f>
        <v>53490.560000000005</v>
      </c>
      <c r="G9" s="310">
        <f>F9/$F$9</f>
        <v>1</v>
      </c>
      <c r="H9" s="309">
        <f>H10+H14+H25+H34+H42+H47</f>
        <v>31124.715</v>
      </c>
      <c r="I9" s="308">
        <f>I10+I14+I25+I34+I42+I47</f>
        <v>14376.518000000002</v>
      </c>
      <c r="J9" s="307">
        <f>J10+J14+J25+J34+J42+J47</f>
        <v>6392.021000000001</v>
      </c>
      <c r="K9" s="308">
        <f>K10+K14+K25+K34+K42+K47</f>
        <v>2681.5830000000005</v>
      </c>
      <c r="L9" s="307">
        <f>SUM(H9:K9)</f>
        <v>54574.837</v>
      </c>
      <c r="M9" s="425">
        <f>IF(ISERROR(F9/L9-1),"         /0",(F9/L9-1))</f>
        <v>-0.01986770936210025</v>
      </c>
      <c r="N9" s="309">
        <f>N10+N14+N25+N34+N42+N47</f>
        <v>112669.451</v>
      </c>
      <c r="O9" s="308">
        <f>O10+O14+O25+O34+O42+O47</f>
        <v>59950.48300000001</v>
      </c>
      <c r="P9" s="307">
        <f>P10+P14+P25+P34+P42+P47</f>
        <v>19409.782</v>
      </c>
      <c r="Q9" s="308">
        <f>Q10+Q14+Q25+Q34+Q42+Q47</f>
        <v>6299.563</v>
      </c>
      <c r="R9" s="307">
        <f>SUM(N9:Q9)</f>
        <v>198329.279</v>
      </c>
      <c r="S9" s="310">
        <f>R9/$R$9</f>
        <v>1</v>
      </c>
      <c r="T9" s="309">
        <f>T10+T14+T25+T34+T42+T47</f>
        <v>108163.34199999993</v>
      </c>
      <c r="U9" s="308">
        <f>U10+U14+U25+U34+U42+U47</f>
        <v>56357.59099999997</v>
      </c>
      <c r="V9" s="307">
        <f>V10+V14+V25+V34+V42+V47</f>
        <v>16505.813000000002</v>
      </c>
      <c r="W9" s="308">
        <f>W10+W14+W25+W34+W42+W47</f>
        <v>8707.819999999998</v>
      </c>
      <c r="X9" s="307">
        <f>SUM(T9:W9)</f>
        <v>189734.5659999999</v>
      </c>
      <c r="Y9" s="306">
        <f>IF(ISERROR(R9/X9-1),"         /0",(R9/X9-1))</f>
        <v>0.04529861469733509</v>
      </c>
    </row>
    <row r="10" spans="1:25" s="271" customFormat="1" ht="19.5" customHeight="1" thickTop="1">
      <c r="A10" s="280" t="s">
        <v>61</v>
      </c>
      <c r="B10" s="277">
        <f>SUM(B11:B13)</f>
        <v>20851.701999999997</v>
      </c>
      <c r="C10" s="276">
        <f>SUM(C11:C13)</f>
        <v>6672.1370000000015</v>
      </c>
      <c r="D10" s="275">
        <f>SUM(D11:D13)</f>
        <v>7036.523999999999</v>
      </c>
      <c r="E10" s="274">
        <f>SUM(E11:E13)</f>
        <v>1575.458</v>
      </c>
      <c r="F10" s="275">
        <f aca="true" t="shared" si="0" ref="F10:F47">SUM(B10:E10)</f>
        <v>36135.820999999996</v>
      </c>
      <c r="G10" s="278">
        <f aca="true" t="shared" si="1" ref="G10:G47">F10/$F$9</f>
        <v>0.675555107293698</v>
      </c>
      <c r="H10" s="277">
        <f>SUM(H11:H13)</f>
        <v>22675.095</v>
      </c>
      <c r="I10" s="276">
        <f>SUM(I11:I13)</f>
        <v>7876.487000000002</v>
      </c>
      <c r="J10" s="275">
        <f>SUM(J11:J13)</f>
        <v>6328.31</v>
      </c>
      <c r="K10" s="274">
        <f>SUM(K11:K13)</f>
        <v>1859.621</v>
      </c>
      <c r="L10" s="275">
        <f aca="true" t="shared" si="2" ref="L10:L47">SUM(H10:K10)</f>
        <v>38739.513</v>
      </c>
      <c r="M10" s="279">
        <f aca="true" t="shared" si="3" ref="M10:M23">IF(ISERROR(F10/L10-1),"         /0",(F10/L10-1))</f>
        <v>-0.06721024087215555</v>
      </c>
      <c r="N10" s="277">
        <f>SUM(N11:N13)</f>
        <v>75603.97900000002</v>
      </c>
      <c r="O10" s="276">
        <f>SUM(O11:O13)</f>
        <v>28294.50800000001</v>
      </c>
      <c r="P10" s="275">
        <f>SUM(P11:P13)</f>
        <v>17951.517</v>
      </c>
      <c r="Q10" s="274">
        <f>SUM(Q11:Q13)</f>
        <v>4810.17</v>
      </c>
      <c r="R10" s="275">
        <f aca="true" t="shared" si="4" ref="R10:R47">SUM(N10:Q10)</f>
        <v>126660.17400000001</v>
      </c>
      <c r="S10" s="278">
        <f aca="true" t="shared" si="5" ref="S10:S47">R10/$R$9</f>
        <v>0.6386357810537899</v>
      </c>
      <c r="T10" s="277">
        <f>SUM(T11:T13)</f>
        <v>75601.59599999995</v>
      </c>
      <c r="U10" s="276">
        <f>SUM(U11:U13)</f>
        <v>29742.49999999998</v>
      </c>
      <c r="V10" s="275">
        <f>SUM(V11:V13)</f>
        <v>15890.891999999998</v>
      </c>
      <c r="W10" s="274">
        <f>SUM(W11:W13)</f>
        <v>5627.356999999999</v>
      </c>
      <c r="X10" s="275">
        <f aca="true" t="shared" si="6" ref="X10:X43">SUM(T10:W10)</f>
        <v>126862.34499999993</v>
      </c>
      <c r="Y10" s="272">
        <f aca="true" t="shared" si="7" ref="Y10:Y47">IF(ISERROR(R10/X10-1),"         /0",IF(R10/X10&gt;5,"  *  ",(R10/X10-1)))</f>
        <v>-0.001593624964128737</v>
      </c>
    </row>
    <row r="11" spans="1:25" ht="19.5" customHeight="1">
      <c r="A11" s="223" t="s">
        <v>341</v>
      </c>
      <c r="B11" s="221">
        <v>20578.765</v>
      </c>
      <c r="C11" s="218">
        <v>6588.2040000000015</v>
      </c>
      <c r="D11" s="217">
        <v>7036.523999999999</v>
      </c>
      <c r="E11" s="269">
        <v>1575.458</v>
      </c>
      <c r="F11" s="217">
        <f t="shared" si="0"/>
        <v>35778.951</v>
      </c>
      <c r="G11" s="220">
        <f t="shared" si="1"/>
        <v>0.6688834628016607</v>
      </c>
      <c r="H11" s="221">
        <v>22090.153000000002</v>
      </c>
      <c r="I11" s="218">
        <v>7616.063000000002</v>
      </c>
      <c r="J11" s="217">
        <v>6328.31</v>
      </c>
      <c r="K11" s="269">
        <v>1859.621</v>
      </c>
      <c r="L11" s="217">
        <f t="shared" si="2"/>
        <v>37894.147000000004</v>
      </c>
      <c r="M11" s="222">
        <f t="shared" si="3"/>
        <v>-0.05581854105331896</v>
      </c>
      <c r="N11" s="221">
        <v>74540.35200000001</v>
      </c>
      <c r="O11" s="218">
        <v>27931.01000000001</v>
      </c>
      <c r="P11" s="217">
        <v>17951.517</v>
      </c>
      <c r="Q11" s="269">
        <v>4810.17</v>
      </c>
      <c r="R11" s="217">
        <f t="shared" si="4"/>
        <v>125233.04900000001</v>
      </c>
      <c r="S11" s="220">
        <f t="shared" si="5"/>
        <v>0.6314400457231532</v>
      </c>
      <c r="T11" s="221">
        <v>73896.29499999995</v>
      </c>
      <c r="U11" s="218">
        <v>29181.805999999982</v>
      </c>
      <c r="V11" s="217">
        <v>15890.891999999998</v>
      </c>
      <c r="W11" s="269">
        <v>5627.356999999999</v>
      </c>
      <c r="X11" s="217">
        <f t="shared" si="6"/>
        <v>124596.34999999993</v>
      </c>
      <c r="Y11" s="216">
        <f t="shared" si="7"/>
        <v>0.005110093513976066</v>
      </c>
    </row>
    <row r="12" spans="1:25" ht="19.5" customHeight="1">
      <c r="A12" s="223" t="s">
        <v>342</v>
      </c>
      <c r="B12" s="221">
        <v>112.46300000000001</v>
      </c>
      <c r="C12" s="218">
        <v>83.234</v>
      </c>
      <c r="D12" s="217">
        <v>0</v>
      </c>
      <c r="E12" s="269">
        <v>0</v>
      </c>
      <c r="F12" s="217">
        <f t="shared" si="0"/>
        <v>195.697</v>
      </c>
      <c r="G12" s="220">
        <f t="shared" si="1"/>
        <v>0.003658533393555797</v>
      </c>
      <c r="H12" s="221">
        <v>281.769</v>
      </c>
      <c r="I12" s="218">
        <v>259.661</v>
      </c>
      <c r="J12" s="217"/>
      <c r="K12" s="269"/>
      <c r="L12" s="217">
        <f t="shared" si="2"/>
        <v>541.4300000000001</v>
      </c>
      <c r="M12" s="222">
        <f t="shared" si="3"/>
        <v>-0.6385553072419334</v>
      </c>
      <c r="N12" s="221">
        <v>512.9359999999998</v>
      </c>
      <c r="O12" s="218">
        <v>361.75899999999996</v>
      </c>
      <c r="P12" s="217"/>
      <c r="Q12" s="269"/>
      <c r="R12" s="217">
        <f t="shared" si="4"/>
        <v>874.6949999999997</v>
      </c>
      <c r="S12" s="220">
        <f t="shared" si="5"/>
        <v>0.004410317046531489</v>
      </c>
      <c r="T12" s="221">
        <v>709.237</v>
      </c>
      <c r="U12" s="218">
        <v>558.021</v>
      </c>
      <c r="V12" s="217"/>
      <c r="W12" s="269"/>
      <c r="X12" s="217">
        <f t="shared" si="6"/>
        <v>1267.2579999999998</v>
      </c>
      <c r="Y12" s="216">
        <f t="shared" si="7"/>
        <v>-0.30977354256197254</v>
      </c>
    </row>
    <row r="13" spans="1:25" ht="19.5" customHeight="1" thickBot="1">
      <c r="A13" s="246" t="s">
        <v>343</v>
      </c>
      <c r="B13" s="243">
        <v>160.474</v>
      </c>
      <c r="C13" s="242">
        <v>0.699</v>
      </c>
      <c r="D13" s="241">
        <v>0</v>
      </c>
      <c r="E13" s="285">
        <v>0</v>
      </c>
      <c r="F13" s="241">
        <f t="shared" si="0"/>
        <v>161.173</v>
      </c>
      <c r="G13" s="244">
        <f t="shared" si="1"/>
        <v>0.0030131110984816757</v>
      </c>
      <c r="H13" s="243">
        <v>303.173</v>
      </c>
      <c r="I13" s="242">
        <v>0.763</v>
      </c>
      <c r="J13" s="241"/>
      <c r="K13" s="285"/>
      <c r="L13" s="241">
        <f t="shared" si="2"/>
        <v>303.936</v>
      </c>
      <c r="M13" s="245">
        <f t="shared" si="3"/>
        <v>-0.46971401874078744</v>
      </c>
      <c r="N13" s="243">
        <v>550.691</v>
      </c>
      <c r="O13" s="242">
        <v>1.7389999999999999</v>
      </c>
      <c r="P13" s="241"/>
      <c r="Q13" s="285"/>
      <c r="R13" s="241">
        <f t="shared" si="4"/>
        <v>552.4300000000001</v>
      </c>
      <c r="S13" s="244">
        <f t="shared" si="5"/>
        <v>0.002785418284105193</v>
      </c>
      <c r="T13" s="243">
        <v>996.0640000000001</v>
      </c>
      <c r="U13" s="242">
        <v>2.673</v>
      </c>
      <c r="V13" s="241"/>
      <c r="W13" s="285"/>
      <c r="X13" s="241">
        <f t="shared" si="6"/>
        <v>998.7370000000001</v>
      </c>
      <c r="Y13" s="240">
        <f t="shared" si="7"/>
        <v>-0.446871398576402</v>
      </c>
    </row>
    <row r="14" spans="1:25" s="271" customFormat="1" ht="19.5" customHeight="1">
      <c r="A14" s="280" t="s">
        <v>60</v>
      </c>
      <c r="B14" s="277">
        <f>SUM(B15:B24)</f>
        <v>3641.1000000000004</v>
      </c>
      <c r="C14" s="276">
        <f>SUM(C15:C24)</f>
        <v>4482.16</v>
      </c>
      <c r="D14" s="275">
        <f>SUM(D15:D24)</f>
        <v>53.888000000000005</v>
      </c>
      <c r="E14" s="274">
        <f>SUM(E15:E24)</f>
        <v>189.95</v>
      </c>
      <c r="F14" s="275">
        <f t="shared" si="0"/>
        <v>8367.098</v>
      </c>
      <c r="G14" s="278">
        <f t="shared" si="1"/>
        <v>0.156421955574965</v>
      </c>
      <c r="H14" s="277">
        <f>SUM(H15:H24)</f>
        <v>3532.7870000000003</v>
      </c>
      <c r="I14" s="276">
        <f>SUM(I15:I24)</f>
        <v>3749.995</v>
      </c>
      <c r="J14" s="275">
        <f>SUM(J15:J24)</f>
        <v>53.216</v>
      </c>
      <c r="K14" s="274">
        <f>SUM(K15:K24)</f>
        <v>413.85</v>
      </c>
      <c r="L14" s="275">
        <f t="shared" si="2"/>
        <v>7749.848000000001</v>
      </c>
      <c r="M14" s="279">
        <f t="shared" si="3"/>
        <v>0.07964672339380052</v>
      </c>
      <c r="N14" s="277">
        <f>SUM(N15:N24)</f>
        <v>14422.333</v>
      </c>
      <c r="O14" s="276">
        <f>SUM(O15:O24)</f>
        <v>17337.439</v>
      </c>
      <c r="P14" s="275">
        <f>SUM(P15:P24)</f>
        <v>597.384</v>
      </c>
      <c r="Q14" s="274">
        <f>SUM(Q15:Q24)</f>
        <v>1065.451</v>
      </c>
      <c r="R14" s="275">
        <f t="shared" si="4"/>
        <v>33422.606999999996</v>
      </c>
      <c r="S14" s="278">
        <f t="shared" si="5"/>
        <v>0.1685207911233318</v>
      </c>
      <c r="T14" s="277">
        <f>SUM(T15:T24)</f>
        <v>12976.830999999998</v>
      </c>
      <c r="U14" s="276">
        <f>SUM(U15:U24)</f>
        <v>14797.701999999996</v>
      </c>
      <c r="V14" s="275">
        <f>SUM(V15:V24)</f>
        <v>379.983</v>
      </c>
      <c r="W14" s="274">
        <f>SUM(W15:W24)</f>
        <v>1624.2680000000003</v>
      </c>
      <c r="X14" s="275">
        <f t="shared" si="6"/>
        <v>29778.783999999996</v>
      </c>
      <c r="Y14" s="272">
        <f t="shared" si="7"/>
        <v>0.12236305552301929</v>
      </c>
    </row>
    <row r="15" spans="1:25" ht="19.5" customHeight="1">
      <c r="A15" s="238" t="s">
        <v>344</v>
      </c>
      <c r="B15" s="235">
        <v>801.607</v>
      </c>
      <c r="C15" s="233">
        <v>1368.295</v>
      </c>
      <c r="D15" s="234">
        <v>26.088</v>
      </c>
      <c r="E15" s="281">
        <v>0</v>
      </c>
      <c r="F15" s="217">
        <f t="shared" si="0"/>
        <v>2195.9900000000002</v>
      </c>
      <c r="G15" s="220">
        <f t="shared" si="1"/>
        <v>0.04105378593905168</v>
      </c>
      <c r="H15" s="221">
        <v>891.3079999999999</v>
      </c>
      <c r="I15" s="233">
        <v>964.486</v>
      </c>
      <c r="J15" s="234">
        <v>8.335</v>
      </c>
      <c r="K15" s="233"/>
      <c r="L15" s="217">
        <f t="shared" si="2"/>
        <v>1864.129</v>
      </c>
      <c r="M15" s="237">
        <f t="shared" si="3"/>
        <v>0.17802469678868804</v>
      </c>
      <c r="N15" s="235">
        <v>3520.7969999999996</v>
      </c>
      <c r="O15" s="233">
        <v>5338.187000000001</v>
      </c>
      <c r="P15" s="234">
        <v>244.565</v>
      </c>
      <c r="Q15" s="233">
        <v>0.36</v>
      </c>
      <c r="R15" s="234">
        <f t="shared" si="4"/>
        <v>9103.909000000001</v>
      </c>
      <c r="S15" s="236">
        <f t="shared" si="5"/>
        <v>0.045903000534782364</v>
      </c>
      <c r="T15" s="239">
        <v>3492.441</v>
      </c>
      <c r="U15" s="233">
        <v>3511.610999999999</v>
      </c>
      <c r="V15" s="234">
        <v>119.928</v>
      </c>
      <c r="W15" s="281">
        <v>123.84400000000001</v>
      </c>
      <c r="X15" s="234">
        <f t="shared" si="6"/>
        <v>7247.823999999999</v>
      </c>
      <c r="Y15" s="232">
        <f t="shared" si="7"/>
        <v>0.256088586036306</v>
      </c>
    </row>
    <row r="16" spans="1:25" ht="19.5" customHeight="1">
      <c r="A16" s="238" t="s">
        <v>346</v>
      </c>
      <c r="B16" s="235">
        <v>605.261</v>
      </c>
      <c r="C16" s="233">
        <v>1167.214</v>
      </c>
      <c r="D16" s="234">
        <v>0</v>
      </c>
      <c r="E16" s="281">
        <v>3.412</v>
      </c>
      <c r="F16" s="234">
        <f t="shared" si="0"/>
        <v>1775.887</v>
      </c>
      <c r="G16" s="236">
        <f t="shared" si="1"/>
        <v>0.033200007627514086</v>
      </c>
      <c r="H16" s="235">
        <v>77.583</v>
      </c>
      <c r="I16" s="233">
        <v>369.874</v>
      </c>
      <c r="J16" s="234"/>
      <c r="K16" s="233">
        <v>0.07</v>
      </c>
      <c r="L16" s="234">
        <f t="shared" si="2"/>
        <v>447.527</v>
      </c>
      <c r="M16" s="237">
        <f t="shared" si="3"/>
        <v>2.96822314631296</v>
      </c>
      <c r="N16" s="235">
        <v>2189.024</v>
      </c>
      <c r="O16" s="233">
        <v>4759.278</v>
      </c>
      <c r="P16" s="234">
        <v>0</v>
      </c>
      <c r="Q16" s="233">
        <v>3.412</v>
      </c>
      <c r="R16" s="234">
        <f t="shared" si="4"/>
        <v>6951.714</v>
      </c>
      <c r="S16" s="236">
        <f t="shared" si="5"/>
        <v>0.0350513753443333</v>
      </c>
      <c r="T16" s="239">
        <v>771.2109999999999</v>
      </c>
      <c r="U16" s="233">
        <v>1968.33</v>
      </c>
      <c r="V16" s="234">
        <v>0</v>
      </c>
      <c r="W16" s="233">
        <v>0.27</v>
      </c>
      <c r="X16" s="234">
        <f t="shared" si="6"/>
        <v>2739.8109999999997</v>
      </c>
      <c r="Y16" s="232">
        <f t="shared" si="7"/>
        <v>1.537296915736159</v>
      </c>
    </row>
    <row r="17" spans="1:25" ht="19.5" customHeight="1">
      <c r="A17" s="238" t="s">
        <v>347</v>
      </c>
      <c r="B17" s="235">
        <v>493.28099999999995</v>
      </c>
      <c r="C17" s="233">
        <v>987.4029999999998</v>
      </c>
      <c r="D17" s="234">
        <v>0</v>
      </c>
      <c r="E17" s="281">
        <v>0</v>
      </c>
      <c r="F17" s="234">
        <f>SUM(B17:E17)</f>
        <v>1480.6839999999997</v>
      </c>
      <c r="G17" s="236">
        <f>F17/$F$9</f>
        <v>0.027681220761195988</v>
      </c>
      <c r="H17" s="235">
        <v>429.35</v>
      </c>
      <c r="I17" s="233">
        <v>1068.149</v>
      </c>
      <c r="J17" s="234">
        <v>44.881</v>
      </c>
      <c r="K17" s="233">
        <v>0.354</v>
      </c>
      <c r="L17" s="234">
        <f>SUM(H17:K17)</f>
        <v>1542.734</v>
      </c>
      <c r="M17" s="237">
        <f>IF(ISERROR(F17/L17-1),"         /0",(F17/L17-1))</f>
        <v>-0.040220802808520584</v>
      </c>
      <c r="N17" s="235">
        <v>1142.479</v>
      </c>
      <c r="O17" s="233">
        <v>3240.458</v>
      </c>
      <c r="P17" s="234">
        <v>194.71</v>
      </c>
      <c r="Q17" s="233">
        <v>165.448</v>
      </c>
      <c r="R17" s="234">
        <f>SUM(N17:Q17)</f>
        <v>4743.095</v>
      </c>
      <c r="S17" s="236">
        <f>R17/$R$9</f>
        <v>0.02391525358189801</v>
      </c>
      <c r="T17" s="239">
        <v>1279.888</v>
      </c>
      <c r="U17" s="233">
        <v>3694.714</v>
      </c>
      <c r="V17" s="234">
        <v>105.19200000000001</v>
      </c>
      <c r="W17" s="233">
        <v>163.33700000000002</v>
      </c>
      <c r="X17" s="234">
        <f>SUM(T17:W17)</f>
        <v>5243.131</v>
      </c>
      <c r="Y17" s="232">
        <f>IF(ISERROR(R17/X17-1),"         /0",IF(R17/X17&gt;5,"  *  ",(R17/X17-1)))</f>
        <v>-0.0953697323221564</v>
      </c>
    </row>
    <row r="18" spans="1:25" ht="19.5" customHeight="1">
      <c r="A18" s="238" t="s">
        <v>345</v>
      </c>
      <c r="B18" s="235">
        <v>900.2140000000002</v>
      </c>
      <c r="C18" s="233">
        <v>446.54999999999995</v>
      </c>
      <c r="D18" s="234">
        <v>0.3</v>
      </c>
      <c r="E18" s="281">
        <v>6.01</v>
      </c>
      <c r="F18" s="234">
        <f t="shared" si="0"/>
        <v>1353.074</v>
      </c>
      <c r="G18" s="236">
        <f t="shared" si="1"/>
        <v>0.025295566170928103</v>
      </c>
      <c r="H18" s="235">
        <v>898.693</v>
      </c>
      <c r="I18" s="233">
        <v>599.833</v>
      </c>
      <c r="J18" s="234">
        <v>0</v>
      </c>
      <c r="K18" s="233">
        <v>19.341</v>
      </c>
      <c r="L18" s="234">
        <f t="shared" si="2"/>
        <v>1517.8669999999997</v>
      </c>
      <c r="M18" s="237">
        <f t="shared" si="3"/>
        <v>-0.10856880082378739</v>
      </c>
      <c r="N18" s="235">
        <v>3183.5179999999996</v>
      </c>
      <c r="O18" s="233">
        <v>2107.388</v>
      </c>
      <c r="P18" s="234">
        <v>0.4</v>
      </c>
      <c r="Q18" s="233">
        <v>35.807</v>
      </c>
      <c r="R18" s="234">
        <f t="shared" si="4"/>
        <v>5327.1129999999985</v>
      </c>
      <c r="S18" s="236">
        <f t="shared" si="5"/>
        <v>0.026859942348703834</v>
      </c>
      <c r="T18" s="239">
        <v>3136.9819999999995</v>
      </c>
      <c r="U18" s="233">
        <v>2233.6769999999997</v>
      </c>
      <c r="V18" s="234">
        <v>0.2</v>
      </c>
      <c r="W18" s="233">
        <v>81.364</v>
      </c>
      <c r="X18" s="234">
        <f t="shared" si="6"/>
        <v>5452.222999999999</v>
      </c>
      <c r="Y18" s="232">
        <f t="shared" si="7"/>
        <v>-0.022946603614709238</v>
      </c>
    </row>
    <row r="19" spans="1:25" ht="19.5" customHeight="1">
      <c r="A19" s="238" t="s">
        <v>348</v>
      </c>
      <c r="B19" s="235">
        <v>285.071</v>
      </c>
      <c r="C19" s="233">
        <v>108.812</v>
      </c>
      <c r="D19" s="234">
        <v>27.5</v>
      </c>
      <c r="E19" s="281">
        <v>180.528</v>
      </c>
      <c r="F19" s="234">
        <f t="shared" si="0"/>
        <v>601.9110000000001</v>
      </c>
      <c r="G19" s="236">
        <f t="shared" si="1"/>
        <v>0.011252658412998481</v>
      </c>
      <c r="H19" s="235">
        <v>431.106</v>
      </c>
      <c r="I19" s="233">
        <v>438.68399999999997</v>
      </c>
      <c r="J19" s="234"/>
      <c r="K19" s="233">
        <v>355.27000000000004</v>
      </c>
      <c r="L19" s="234">
        <f t="shared" si="2"/>
        <v>1225.06</v>
      </c>
      <c r="M19" s="237">
        <f t="shared" si="3"/>
        <v>-0.5086681468662759</v>
      </c>
      <c r="N19" s="235">
        <v>1949.0220000000002</v>
      </c>
      <c r="O19" s="233">
        <v>613.4789999999999</v>
      </c>
      <c r="P19" s="234">
        <v>157.709</v>
      </c>
      <c r="Q19" s="233">
        <v>773.3109999999999</v>
      </c>
      <c r="R19" s="234">
        <f t="shared" si="4"/>
        <v>3493.5209999999997</v>
      </c>
      <c r="S19" s="236">
        <f t="shared" si="5"/>
        <v>0.017614751677688494</v>
      </c>
      <c r="T19" s="239">
        <v>1820.33</v>
      </c>
      <c r="U19" s="233">
        <v>1274.4299999999998</v>
      </c>
      <c r="V19" s="234">
        <v>154.223</v>
      </c>
      <c r="W19" s="233">
        <v>1199.65</v>
      </c>
      <c r="X19" s="234">
        <f t="shared" si="6"/>
        <v>4448.633</v>
      </c>
      <c r="Y19" s="232">
        <f t="shared" si="7"/>
        <v>-0.21469786336611718</v>
      </c>
    </row>
    <row r="20" spans="1:25" ht="19.5" customHeight="1">
      <c r="A20" s="238" t="s">
        <v>349</v>
      </c>
      <c r="B20" s="235">
        <v>155.475</v>
      </c>
      <c r="C20" s="233">
        <v>225.04</v>
      </c>
      <c r="D20" s="234">
        <v>0</v>
      </c>
      <c r="E20" s="281">
        <v>0</v>
      </c>
      <c r="F20" s="234">
        <f t="shared" si="0"/>
        <v>380.515</v>
      </c>
      <c r="G20" s="236">
        <f t="shared" si="1"/>
        <v>0.007113685106306607</v>
      </c>
      <c r="H20" s="235">
        <v>150.31</v>
      </c>
      <c r="I20" s="233">
        <v>264.511</v>
      </c>
      <c r="J20" s="234"/>
      <c r="K20" s="233">
        <v>14.304</v>
      </c>
      <c r="L20" s="234">
        <f t="shared" si="2"/>
        <v>429.125</v>
      </c>
      <c r="M20" s="237">
        <f t="shared" si="3"/>
        <v>-0.11327701718613459</v>
      </c>
      <c r="N20" s="235">
        <v>542.762</v>
      </c>
      <c r="O20" s="233">
        <v>702.17</v>
      </c>
      <c r="P20" s="234">
        <v>0</v>
      </c>
      <c r="Q20" s="233"/>
      <c r="R20" s="234">
        <f t="shared" si="4"/>
        <v>1244.9319999999998</v>
      </c>
      <c r="S20" s="236">
        <f t="shared" si="5"/>
        <v>0.006277096383736663</v>
      </c>
      <c r="T20" s="239">
        <v>596.518</v>
      </c>
      <c r="U20" s="233">
        <v>859.1379999999999</v>
      </c>
      <c r="V20" s="234">
        <v>0</v>
      </c>
      <c r="W20" s="233">
        <v>14.304</v>
      </c>
      <c r="X20" s="234">
        <f t="shared" si="6"/>
        <v>1469.96</v>
      </c>
      <c r="Y20" s="232">
        <f t="shared" si="7"/>
        <v>-0.1530844376717736</v>
      </c>
    </row>
    <row r="21" spans="1:25" ht="19.5" customHeight="1">
      <c r="A21" s="238" t="s">
        <v>352</v>
      </c>
      <c r="B21" s="235">
        <v>370.842</v>
      </c>
      <c r="C21" s="233">
        <v>0</v>
      </c>
      <c r="D21" s="234">
        <v>0</v>
      </c>
      <c r="E21" s="281">
        <v>0</v>
      </c>
      <c r="F21" s="234">
        <f t="shared" si="0"/>
        <v>370.842</v>
      </c>
      <c r="G21" s="236">
        <f t="shared" si="1"/>
        <v>0.006932849459792531</v>
      </c>
      <c r="H21" s="235">
        <v>596.481</v>
      </c>
      <c r="I21" s="233">
        <v>0</v>
      </c>
      <c r="J21" s="234"/>
      <c r="K21" s="233"/>
      <c r="L21" s="234">
        <f t="shared" si="2"/>
        <v>596.481</v>
      </c>
      <c r="M21" s="237">
        <f t="shared" si="3"/>
        <v>-0.3782836335105393</v>
      </c>
      <c r="N21" s="235">
        <v>1698.281</v>
      </c>
      <c r="O21" s="233">
        <v>5.1739999999999995</v>
      </c>
      <c r="P21" s="234"/>
      <c r="Q21" s="233">
        <v>25.182</v>
      </c>
      <c r="R21" s="234">
        <f t="shared" si="4"/>
        <v>1728.637</v>
      </c>
      <c r="S21" s="236">
        <f t="shared" si="5"/>
        <v>0.00871599497923854</v>
      </c>
      <c r="T21" s="239">
        <v>1758.319</v>
      </c>
      <c r="U21" s="233">
        <v>0</v>
      </c>
      <c r="V21" s="234">
        <v>0.32</v>
      </c>
      <c r="W21" s="233">
        <v>0.2</v>
      </c>
      <c r="X21" s="234">
        <f t="shared" si="6"/>
        <v>1758.839</v>
      </c>
      <c r="Y21" s="232">
        <f t="shared" si="7"/>
        <v>-0.01717155464485376</v>
      </c>
    </row>
    <row r="22" spans="1:25" ht="19.5" customHeight="1">
      <c r="A22" s="238" t="s">
        <v>351</v>
      </c>
      <c r="B22" s="235">
        <v>0</v>
      </c>
      <c r="C22" s="233">
        <v>178.193</v>
      </c>
      <c r="D22" s="234">
        <v>0</v>
      </c>
      <c r="E22" s="281">
        <v>0</v>
      </c>
      <c r="F22" s="234">
        <f>SUM(B22:E22)</f>
        <v>178.193</v>
      </c>
      <c r="G22" s="236">
        <f>F22/$F$9</f>
        <v>0.0033312980832505773</v>
      </c>
      <c r="H22" s="235">
        <v>38.828</v>
      </c>
      <c r="I22" s="233">
        <v>41.179</v>
      </c>
      <c r="J22" s="234"/>
      <c r="K22" s="233">
        <v>24.511</v>
      </c>
      <c r="L22" s="234">
        <f>SUM(H22:K22)</f>
        <v>104.518</v>
      </c>
      <c r="M22" s="237">
        <f>IF(ISERROR(F22/L22-1),"         /0",(F22/L22-1))</f>
        <v>0.7049025048317037</v>
      </c>
      <c r="N22" s="235">
        <v>93.83500000000001</v>
      </c>
      <c r="O22" s="233">
        <v>566.725</v>
      </c>
      <c r="P22" s="234"/>
      <c r="Q22" s="233"/>
      <c r="R22" s="234">
        <f>SUM(N22:Q22)</f>
        <v>660.5600000000001</v>
      </c>
      <c r="S22" s="236">
        <f>R22/$R$9</f>
        <v>0.0033306227064940825</v>
      </c>
      <c r="T22" s="239">
        <v>38.828</v>
      </c>
      <c r="U22" s="233">
        <v>416.90599999999995</v>
      </c>
      <c r="V22" s="234"/>
      <c r="W22" s="233">
        <v>24.511</v>
      </c>
      <c r="X22" s="234">
        <f>SUM(T22:W22)</f>
        <v>480.24499999999995</v>
      </c>
      <c r="Y22" s="232">
        <f>IF(ISERROR(R22/X22-1),"         /0",IF(R22/X22&gt;5,"  *  ",(R22/X22-1)))</f>
        <v>0.3754646066070446</v>
      </c>
    </row>
    <row r="23" spans="1:25" ht="18.75" customHeight="1">
      <c r="A23" s="238" t="s">
        <v>350</v>
      </c>
      <c r="B23" s="235">
        <v>29.349</v>
      </c>
      <c r="C23" s="233">
        <v>0.653</v>
      </c>
      <c r="D23" s="234">
        <v>0</v>
      </c>
      <c r="E23" s="233">
        <v>0</v>
      </c>
      <c r="F23" s="234">
        <f t="shared" si="0"/>
        <v>30.002</v>
      </c>
      <c r="G23" s="236">
        <f t="shared" si="1"/>
        <v>0.0005608840139269432</v>
      </c>
      <c r="H23" s="235">
        <v>19.128</v>
      </c>
      <c r="I23" s="233">
        <v>3.279</v>
      </c>
      <c r="J23" s="234">
        <v>0</v>
      </c>
      <c r="K23" s="233">
        <v>0</v>
      </c>
      <c r="L23" s="234">
        <f t="shared" si="2"/>
        <v>22.407</v>
      </c>
      <c r="M23" s="237">
        <f t="shared" si="3"/>
        <v>0.338956576069978</v>
      </c>
      <c r="N23" s="235">
        <v>102.61499999999998</v>
      </c>
      <c r="O23" s="233">
        <v>4.58</v>
      </c>
      <c r="P23" s="234"/>
      <c r="Q23" s="233">
        <v>61.931</v>
      </c>
      <c r="R23" s="234">
        <f t="shared" si="4"/>
        <v>169.12599999999998</v>
      </c>
      <c r="S23" s="236">
        <f t="shared" si="5"/>
        <v>0.0008527535664565189</v>
      </c>
      <c r="T23" s="239">
        <v>82.314</v>
      </c>
      <c r="U23" s="233">
        <v>6.138999999999999</v>
      </c>
      <c r="V23" s="234">
        <v>0</v>
      </c>
      <c r="W23" s="233">
        <v>16.788</v>
      </c>
      <c r="X23" s="234">
        <f t="shared" si="6"/>
        <v>105.24099999999999</v>
      </c>
      <c r="Y23" s="232">
        <f t="shared" si="7"/>
        <v>0.6070352809266351</v>
      </c>
    </row>
    <row r="24" spans="1:25" ht="19.5" customHeight="1" thickBot="1">
      <c r="A24" s="238" t="s">
        <v>56</v>
      </c>
      <c r="B24" s="235">
        <v>0</v>
      </c>
      <c r="C24" s="233">
        <v>0</v>
      </c>
      <c r="D24" s="234">
        <v>0</v>
      </c>
      <c r="E24" s="233">
        <v>0</v>
      </c>
      <c r="F24" s="234">
        <f t="shared" si="0"/>
        <v>0</v>
      </c>
      <c r="G24" s="236">
        <f t="shared" si="1"/>
        <v>0</v>
      </c>
      <c r="H24" s="235">
        <v>0</v>
      </c>
      <c r="I24" s="233"/>
      <c r="J24" s="234"/>
      <c r="K24" s="233"/>
      <c r="L24" s="234">
        <f t="shared" si="2"/>
        <v>0</v>
      </c>
      <c r="M24" s="237" t="s">
        <v>50</v>
      </c>
      <c r="N24" s="235">
        <v>0</v>
      </c>
      <c r="O24" s="233">
        <v>0</v>
      </c>
      <c r="P24" s="234"/>
      <c r="Q24" s="233"/>
      <c r="R24" s="234">
        <f t="shared" si="4"/>
        <v>0</v>
      </c>
      <c r="S24" s="236">
        <f t="shared" si="5"/>
        <v>0</v>
      </c>
      <c r="T24" s="239">
        <v>0</v>
      </c>
      <c r="U24" s="233">
        <v>832.7570000000001</v>
      </c>
      <c r="V24" s="234">
        <v>0.12</v>
      </c>
      <c r="W24" s="233"/>
      <c r="X24" s="234">
        <f t="shared" si="6"/>
        <v>832.8770000000001</v>
      </c>
      <c r="Y24" s="232">
        <f t="shared" si="7"/>
        <v>-1</v>
      </c>
    </row>
    <row r="25" spans="1:25" s="271" customFormat="1" ht="19.5" customHeight="1">
      <c r="A25" s="280" t="s">
        <v>59</v>
      </c>
      <c r="B25" s="277">
        <f>SUM(B26:B33)</f>
        <v>2131.8529999999996</v>
      </c>
      <c r="C25" s="276">
        <f>SUM(C26:C33)</f>
        <v>1670.741</v>
      </c>
      <c r="D25" s="275">
        <f>SUM(D26:D33)</f>
        <v>0</v>
      </c>
      <c r="E25" s="276">
        <f>SUM(E26:E33)</f>
        <v>0</v>
      </c>
      <c r="F25" s="275">
        <f t="shared" si="0"/>
        <v>3802.5939999999996</v>
      </c>
      <c r="G25" s="278">
        <f t="shared" si="1"/>
        <v>0.07108906693068831</v>
      </c>
      <c r="H25" s="277">
        <f>SUM(H26:H33)</f>
        <v>2078.478</v>
      </c>
      <c r="I25" s="276">
        <f>SUM(I26:I33)</f>
        <v>1119.581</v>
      </c>
      <c r="J25" s="275">
        <f>SUM(J26:J33)</f>
        <v>0</v>
      </c>
      <c r="K25" s="276">
        <f>SUM(K26:K33)</f>
        <v>0</v>
      </c>
      <c r="L25" s="275">
        <f t="shared" si="2"/>
        <v>3198.059</v>
      </c>
      <c r="M25" s="279">
        <f aca="true" t="shared" si="8" ref="M25:M47">IF(ISERROR(F25/L25-1),"         /0",(F25/L25-1))</f>
        <v>0.1890318471297745</v>
      </c>
      <c r="N25" s="277">
        <f>SUM(N26:N33)</f>
        <v>10805.330999999998</v>
      </c>
      <c r="O25" s="276">
        <f>SUM(O26:O33)</f>
        <v>6256.747</v>
      </c>
      <c r="P25" s="275">
        <f>SUM(P26:P33)</f>
        <v>610.775</v>
      </c>
      <c r="Q25" s="276">
        <f>SUM(Q26:Q33)</f>
        <v>5.879</v>
      </c>
      <c r="R25" s="275">
        <f t="shared" si="4"/>
        <v>17678.732</v>
      </c>
      <c r="S25" s="278">
        <f t="shared" si="5"/>
        <v>0.0891382860318874</v>
      </c>
      <c r="T25" s="277">
        <f>SUM(T26:T33)</f>
        <v>8345.971000000001</v>
      </c>
      <c r="U25" s="276">
        <f>SUM(U26:U33)</f>
        <v>4994.196</v>
      </c>
      <c r="V25" s="275">
        <f>SUM(V26:V33)</f>
        <v>184.853</v>
      </c>
      <c r="W25" s="276">
        <f>SUM(W26:W33)</f>
        <v>8.052999999999999</v>
      </c>
      <c r="X25" s="275">
        <f t="shared" si="6"/>
        <v>13533.073</v>
      </c>
      <c r="Y25" s="272">
        <f t="shared" si="7"/>
        <v>0.3063353755647369</v>
      </c>
    </row>
    <row r="26" spans="1:25" ht="19.5" customHeight="1">
      <c r="A26" s="238" t="s">
        <v>353</v>
      </c>
      <c r="B26" s="235">
        <v>529.103</v>
      </c>
      <c r="C26" s="233">
        <v>966.009</v>
      </c>
      <c r="D26" s="234">
        <v>0</v>
      </c>
      <c r="E26" s="233">
        <v>0</v>
      </c>
      <c r="F26" s="234">
        <f t="shared" si="0"/>
        <v>1495.112</v>
      </c>
      <c r="G26" s="236">
        <f t="shared" si="1"/>
        <v>0.02795095059763816</v>
      </c>
      <c r="H26" s="235">
        <v>313.596</v>
      </c>
      <c r="I26" s="233">
        <v>279.424</v>
      </c>
      <c r="J26" s="234"/>
      <c r="K26" s="233">
        <v>0</v>
      </c>
      <c r="L26" s="234">
        <f t="shared" si="2"/>
        <v>593.02</v>
      </c>
      <c r="M26" s="237">
        <f t="shared" si="8"/>
        <v>1.5211830966915114</v>
      </c>
      <c r="N26" s="235">
        <v>1817.639</v>
      </c>
      <c r="O26" s="233">
        <v>3849.4269999999997</v>
      </c>
      <c r="P26" s="234">
        <v>0</v>
      </c>
      <c r="Q26" s="233">
        <v>0</v>
      </c>
      <c r="R26" s="234">
        <f t="shared" si="4"/>
        <v>5667.066</v>
      </c>
      <c r="S26" s="236">
        <f t="shared" si="5"/>
        <v>0.028574026127529056</v>
      </c>
      <c r="T26" s="235">
        <v>1106.973</v>
      </c>
      <c r="U26" s="233">
        <v>2182.041</v>
      </c>
      <c r="V26" s="234">
        <v>0</v>
      </c>
      <c r="W26" s="233">
        <v>0</v>
      </c>
      <c r="X26" s="217">
        <f t="shared" si="6"/>
        <v>3289.014</v>
      </c>
      <c r="Y26" s="232">
        <f t="shared" si="7"/>
        <v>0.7230288469431871</v>
      </c>
    </row>
    <row r="27" spans="1:25" ht="19.5" customHeight="1">
      <c r="A27" s="238" t="s">
        <v>356</v>
      </c>
      <c r="B27" s="235">
        <v>643.997</v>
      </c>
      <c r="C27" s="233">
        <v>131.967</v>
      </c>
      <c r="D27" s="234">
        <v>0</v>
      </c>
      <c r="E27" s="233">
        <v>0</v>
      </c>
      <c r="F27" s="234">
        <f t="shared" si="0"/>
        <v>775.9639999999999</v>
      </c>
      <c r="G27" s="236">
        <f t="shared" si="1"/>
        <v>0.01450655966211608</v>
      </c>
      <c r="H27" s="235">
        <v>978.9739999999999</v>
      </c>
      <c r="I27" s="233">
        <v>0</v>
      </c>
      <c r="J27" s="234"/>
      <c r="K27" s="233"/>
      <c r="L27" s="234">
        <f t="shared" si="2"/>
        <v>978.9739999999999</v>
      </c>
      <c r="M27" s="237">
        <f t="shared" si="8"/>
        <v>-0.20737016509120776</v>
      </c>
      <c r="N27" s="235">
        <v>2911.7880000000005</v>
      </c>
      <c r="O27" s="233">
        <v>131.967</v>
      </c>
      <c r="P27" s="234"/>
      <c r="Q27" s="233"/>
      <c r="R27" s="234">
        <f t="shared" si="4"/>
        <v>3043.7550000000006</v>
      </c>
      <c r="S27" s="236">
        <f t="shared" si="5"/>
        <v>0.015346977588720022</v>
      </c>
      <c r="T27" s="235">
        <v>3764.002</v>
      </c>
      <c r="U27" s="233">
        <v>0</v>
      </c>
      <c r="V27" s="234"/>
      <c r="W27" s="233"/>
      <c r="X27" s="217">
        <f t="shared" si="6"/>
        <v>3764.002</v>
      </c>
      <c r="Y27" s="232">
        <f t="shared" si="7"/>
        <v>-0.19135138610447056</v>
      </c>
    </row>
    <row r="28" spans="1:25" ht="19.5" customHeight="1">
      <c r="A28" s="238" t="s">
        <v>373</v>
      </c>
      <c r="B28" s="235">
        <v>463.237</v>
      </c>
      <c r="C28" s="233">
        <v>51.224</v>
      </c>
      <c r="D28" s="234">
        <v>0</v>
      </c>
      <c r="E28" s="233">
        <v>0</v>
      </c>
      <c r="F28" s="234">
        <f t="shared" si="0"/>
        <v>514.461</v>
      </c>
      <c r="G28" s="236">
        <f t="shared" si="1"/>
        <v>0.0096177905035954</v>
      </c>
      <c r="H28" s="235">
        <v>402.056</v>
      </c>
      <c r="I28" s="233">
        <v>345.893</v>
      </c>
      <c r="J28" s="234"/>
      <c r="K28" s="233"/>
      <c r="L28" s="234">
        <f t="shared" si="2"/>
        <v>747.949</v>
      </c>
      <c r="M28" s="237">
        <f t="shared" si="8"/>
        <v>-0.3121710170078441</v>
      </c>
      <c r="N28" s="235">
        <v>3765.624</v>
      </c>
      <c r="O28" s="233">
        <v>316.695</v>
      </c>
      <c r="P28" s="234">
        <v>610.775</v>
      </c>
      <c r="Q28" s="233">
        <v>5.879</v>
      </c>
      <c r="R28" s="234">
        <f t="shared" si="4"/>
        <v>4698.973</v>
      </c>
      <c r="S28" s="236">
        <f t="shared" si="5"/>
        <v>0.02369278516864875</v>
      </c>
      <c r="T28" s="235">
        <v>1535.9610000000002</v>
      </c>
      <c r="U28" s="233">
        <v>931.213</v>
      </c>
      <c r="V28" s="234">
        <v>184.829</v>
      </c>
      <c r="W28" s="233">
        <v>8.03</v>
      </c>
      <c r="X28" s="217">
        <f t="shared" si="6"/>
        <v>2660.0330000000004</v>
      </c>
      <c r="Y28" s="232">
        <f t="shared" si="7"/>
        <v>0.7665092876667317</v>
      </c>
    </row>
    <row r="29" spans="1:25" ht="19.5" customHeight="1">
      <c r="A29" s="238" t="s">
        <v>354</v>
      </c>
      <c r="B29" s="235">
        <v>157.873</v>
      </c>
      <c r="C29" s="233">
        <v>315.42699999999996</v>
      </c>
      <c r="D29" s="234">
        <v>0</v>
      </c>
      <c r="E29" s="233">
        <v>0</v>
      </c>
      <c r="F29" s="234">
        <f t="shared" si="0"/>
        <v>473.29999999999995</v>
      </c>
      <c r="G29" s="236">
        <f t="shared" si="1"/>
        <v>0.008848290240371384</v>
      </c>
      <c r="H29" s="235">
        <v>109.94300000000001</v>
      </c>
      <c r="I29" s="233">
        <v>286.058</v>
      </c>
      <c r="J29" s="234"/>
      <c r="K29" s="233"/>
      <c r="L29" s="234">
        <f t="shared" si="2"/>
        <v>396.001</v>
      </c>
      <c r="M29" s="237">
        <f t="shared" si="8"/>
        <v>0.1951990020227221</v>
      </c>
      <c r="N29" s="235">
        <v>496.51399999999995</v>
      </c>
      <c r="O29" s="233">
        <v>1031.08</v>
      </c>
      <c r="P29" s="234"/>
      <c r="Q29" s="233"/>
      <c r="R29" s="234">
        <f t="shared" si="4"/>
        <v>1527.5939999999998</v>
      </c>
      <c r="S29" s="236">
        <f t="shared" si="5"/>
        <v>0.007702312072641578</v>
      </c>
      <c r="T29" s="235">
        <v>423.91599999999994</v>
      </c>
      <c r="U29" s="233">
        <v>1052.838</v>
      </c>
      <c r="V29" s="234"/>
      <c r="W29" s="233"/>
      <c r="X29" s="217">
        <f t="shared" si="6"/>
        <v>1476.754</v>
      </c>
      <c r="Y29" s="232">
        <f t="shared" si="7"/>
        <v>0.03442685782466137</v>
      </c>
    </row>
    <row r="30" spans="1:25" ht="19.5" customHeight="1">
      <c r="A30" s="238" t="s">
        <v>357</v>
      </c>
      <c r="B30" s="235">
        <v>301.20899999999995</v>
      </c>
      <c r="C30" s="233">
        <v>0</v>
      </c>
      <c r="D30" s="234">
        <v>0</v>
      </c>
      <c r="E30" s="233">
        <v>0</v>
      </c>
      <c r="F30" s="234">
        <f>SUM(B30:E30)</f>
        <v>301.20899999999995</v>
      </c>
      <c r="G30" s="236">
        <f>F30/$F$9</f>
        <v>0.005631068360473323</v>
      </c>
      <c r="H30" s="235">
        <v>265.02</v>
      </c>
      <c r="I30" s="233"/>
      <c r="J30" s="234"/>
      <c r="K30" s="233"/>
      <c r="L30" s="234">
        <f>SUM(H30:K30)</f>
        <v>265.02</v>
      </c>
      <c r="M30" s="237">
        <f>IF(ISERROR(F30/L30-1),"         /0",(F30/L30-1))</f>
        <v>0.13655195834276657</v>
      </c>
      <c r="N30" s="235">
        <v>1663.9799999999998</v>
      </c>
      <c r="O30" s="233">
        <v>0</v>
      </c>
      <c r="P30" s="234">
        <v>0</v>
      </c>
      <c r="Q30" s="233"/>
      <c r="R30" s="234">
        <f>SUM(N30:Q30)</f>
        <v>1663.9799999999998</v>
      </c>
      <c r="S30" s="236">
        <f>R30/$R$9</f>
        <v>0.008389986634298205</v>
      </c>
      <c r="T30" s="235">
        <v>1463.7139999999997</v>
      </c>
      <c r="U30" s="233">
        <v>0</v>
      </c>
      <c r="V30" s="234"/>
      <c r="W30" s="233"/>
      <c r="X30" s="217">
        <f>SUM(T30:W30)</f>
        <v>1463.7139999999997</v>
      </c>
      <c r="Y30" s="232">
        <f>IF(ISERROR(R30/X30-1),"         /0",IF(R30/X30&gt;5,"  *  ",(R30/X30-1)))</f>
        <v>0.13682044443108432</v>
      </c>
    </row>
    <row r="31" spans="1:25" ht="19.5" customHeight="1">
      <c r="A31" s="238" t="s">
        <v>355</v>
      </c>
      <c r="B31" s="235">
        <v>12.937000000000001</v>
      </c>
      <c r="C31" s="233">
        <v>173.81799999999998</v>
      </c>
      <c r="D31" s="234">
        <v>0</v>
      </c>
      <c r="E31" s="233">
        <v>0</v>
      </c>
      <c r="F31" s="234">
        <f t="shared" si="0"/>
        <v>186.755</v>
      </c>
      <c r="G31" s="236">
        <f t="shared" si="1"/>
        <v>0.003491363709783558</v>
      </c>
      <c r="H31" s="235">
        <v>6.3580000000000005</v>
      </c>
      <c r="I31" s="233">
        <v>208.206</v>
      </c>
      <c r="J31" s="234"/>
      <c r="K31" s="233"/>
      <c r="L31" s="234">
        <f t="shared" si="2"/>
        <v>214.564</v>
      </c>
      <c r="M31" s="237">
        <f t="shared" si="8"/>
        <v>-0.12960701702056265</v>
      </c>
      <c r="N31" s="235">
        <v>29.046999999999997</v>
      </c>
      <c r="O31" s="233">
        <v>737.902</v>
      </c>
      <c r="P31" s="234"/>
      <c r="Q31" s="233"/>
      <c r="R31" s="234">
        <f t="shared" si="4"/>
        <v>766.9490000000001</v>
      </c>
      <c r="S31" s="236">
        <f t="shared" si="5"/>
        <v>0.0038670487981756845</v>
      </c>
      <c r="T31" s="235">
        <v>32.055</v>
      </c>
      <c r="U31" s="233">
        <v>828.1039999999999</v>
      </c>
      <c r="V31" s="234"/>
      <c r="W31" s="233"/>
      <c r="X31" s="217">
        <f t="shared" si="6"/>
        <v>860.1589999999999</v>
      </c>
      <c r="Y31" s="232">
        <f t="shared" si="7"/>
        <v>-0.10836368624870496</v>
      </c>
    </row>
    <row r="32" spans="1:25" ht="19.5" customHeight="1">
      <c r="A32" s="238" t="s">
        <v>358</v>
      </c>
      <c r="B32" s="235">
        <v>15.291999999999998</v>
      </c>
      <c r="C32" s="233">
        <v>32.296</v>
      </c>
      <c r="D32" s="234">
        <v>0</v>
      </c>
      <c r="E32" s="233">
        <v>0</v>
      </c>
      <c r="F32" s="234">
        <f t="shared" si="0"/>
        <v>47.587999999999994</v>
      </c>
      <c r="G32" s="236">
        <f t="shared" si="1"/>
        <v>0.0008896523050048455</v>
      </c>
      <c r="H32" s="235">
        <v>0</v>
      </c>
      <c r="I32" s="233"/>
      <c r="J32" s="234"/>
      <c r="K32" s="233"/>
      <c r="L32" s="234">
        <f t="shared" si="2"/>
        <v>0</v>
      </c>
      <c r="M32" s="237" t="str">
        <f t="shared" si="8"/>
        <v>         /0</v>
      </c>
      <c r="N32" s="235">
        <v>79.51499999999999</v>
      </c>
      <c r="O32" s="233">
        <v>189.676</v>
      </c>
      <c r="P32" s="234"/>
      <c r="Q32" s="233"/>
      <c r="R32" s="234">
        <f t="shared" si="4"/>
        <v>269.191</v>
      </c>
      <c r="S32" s="236">
        <f t="shared" si="5"/>
        <v>0.0013572932920307746</v>
      </c>
      <c r="T32" s="235">
        <v>0</v>
      </c>
      <c r="U32" s="233"/>
      <c r="V32" s="234">
        <v>0.024</v>
      </c>
      <c r="W32" s="233">
        <v>0.023</v>
      </c>
      <c r="X32" s="217">
        <f t="shared" si="6"/>
        <v>0.047</v>
      </c>
      <c r="Y32" s="232" t="str">
        <f t="shared" si="7"/>
        <v>  *  </v>
      </c>
    </row>
    <row r="33" spans="1:25" ht="19.5" customHeight="1" thickBot="1">
      <c r="A33" s="238" t="s">
        <v>56</v>
      </c>
      <c r="B33" s="235">
        <v>8.205</v>
      </c>
      <c r="C33" s="233">
        <v>0</v>
      </c>
      <c r="D33" s="234">
        <v>0</v>
      </c>
      <c r="E33" s="233">
        <v>0</v>
      </c>
      <c r="F33" s="234">
        <f t="shared" si="0"/>
        <v>8.205</v>
      </c>
      <c r="G33" s="236">
        <f t="shared" si="1"/>
        <v>0.00015339155170557197</v>
      </c>
      <c r="H33" s="235">
        <v>2.531</v>
      </c>
      <c r="I33" s="233"/>
      <c r="J33" s="234"/>
      <c r="K33" s="233"/>
      <c r="L33" s="234">
        <f t="shared" si="2"/>
        <v>2.531</v>
      </c>
      <c r="M33" s="237">
        <f t="shared" si="8"/>
        <v>2.2418016594231527</v>
      </c>
      <c r="N33" s="235">
        <v>41.224000000000004</v>
      </c>
      <c r="O33" s="233">
        <v>0</v>
      </c>
      <c r="P33" s="234"/>
      <c r="Q33" s="233"/>
      <c r="R33" s="234">
        <f t="shared" si="4"/>
        <v>41.224000000000004</v>
      </c>
      <c r="S33" s="236">
        <f t="shared" si="5"/>
        <v>0.00020785634984333304</v>
      </c>
      <c r="T33" s="235">
        <v>19.35</v>
      </c>
      <c r="U33" s="233"/>
      <c r="V33" s="234"/>
      <c r="W33" s="233"/>
      <c r="X33" s="217">
        <f t="shared" si="6"/>
        <v>19.35</v>
      </c>
      <c r="Y33" s="232">
        <f t="shared" si="7"/>
        <v>1.130439276485788</v>
      </c>
    </row>
    <row r="34" spans="1:25" s="271" customFormat="1" ht="19.5" customHeight="1">
      <c r="A34" s="280" t="s">
        <v>58</v>
      </c>
      <c r="B34" s="277">
        <f>SUM(B35:B41)</f>
        <v>2606.328</v>
      </c>
      <c r="C34" s="276">
        <f>SUM(C35:C41)</f>
        <v>1972.2090000000003</v>
      </c>
      <c r="D34" s="275">
        <f>SUM(D35:D41)</f>
        <v>40.144</v>
      </c>
      <c r="E34" s="276">
        <f>SUM(E35:E41)</f>
        <v>92.80600000000001</v>
      </c>
      <c r="F34" s="275">
        <f t="shared" si="0"/>
        <v>4711.487</v>
      </c>
      <c r="G34" s="278">
        <f t="shared" si="1"/>
        <v>0.08808071928953444</v>
      </c>
      <c r="H34" s="277">
        <f>SUM(H35:H41)</f>
        <v>2392.8720000000003</v>
      </c>
      <c r="I34" s="276">
        <f>SUM(I35:I41)</f>
        <v>1496.5270000000003</v>
      </c>
      <c r="J34" s="275">
        <f>SUM(J35:J41)</f>
        <v>9.902</v>
      </c>
      <c r="K34" s="276">
        <f>SUM(K35:K41)</f>
        <v>245.923</v>
      </c>
      <c r="L34" s="275">
        <f t="shared" si="2"/>
        <v>4145.224</v>
      </c>
      <c r="M34" s="279">
        <f t="shared" si="8"/>
        <v>0.1366061279197457</v>
      </c>
      <c r="N34" s="277">
        <f>SUM(N35:N41)</f>
        <v>10237.882</v>
      </c>
      <c r="O34" s="276">
        <f>SUM(O35:O41)</f>
        <v>7759.823999999999</v>
      </c>
      <c r="P34" s="275">
        <f>SUM(P35:P41)</f>
        <v>198.12</v>
      </c>
      <c r="Q34" s="276">
        <f>SUM(Q35:Q41)</f>
        <v>386.925</v>
      </c>
      <c r="R34" s="275">
        <f t="shared" si="4"/>
        <v>18582.750999999997</v>
      </c>
      <c r="S34" s="278">
        <f t="shared" si="5"/>
        <v>0.09369645820171613</v>
      </c>
      <c r="T34" s="277">
        <f>SUM(T35:T41)</f>
        <v>9000.032999999998</v>
      </c>
      <c r="U34" s="276">
        <f>SUM(U35:U41)</f>
        <v>6088.657000000002</v>
      </c>
      <c r="V34" s="275">
        <f>SUM(V35:V41)</f>
        <v>49.062</v>
      </c>
      <c r="W34" s="276">
        <f>SUM(W35:W41)</f>
        <v>1009.6999999999999</v>
      </c>
      <c r="X34" s="275">
        <f t="shared" si="6"/>
        <v>16147.452</v>
      </c>
      <c r="Y34" s="272">
        <f t="shared" si="7"/>
        <v>0.15081630216333797</v>
      </c>
    </row>
    <row r="35" spans="1:25" s="208" customFormat="1" ht="19.5" customHeight="1">
      <c r="A35" s="223" t="s">
        <v>359</v>
      </c>
      <c r="B35" s="221">
        <v>1815.324</v>
      </c>
      <c r="C35" s="218">
        <v>1389.852</v>
      </c>
      <c r="D35" s="217">
        <v>39.844</v>
      </c>
      <c r="E35" s="218">
        <v>80.257</v>
      </c>
      <c r="F35" s="217">
        <f t="shared" si="0"/>
        <v>3325.2770000000005</v>
      </c>
      <c r="G35" s="220">
        <f t="shared" si="1"/>
        <v>0.062165679327342994</v>
      </c>
      <c r="H35" s="221">
        <v>1220.1770000000001</v>
      </c>
      <c r="I35" s="218">
        <v>884.9580000000001</v>
      </c>
      <c r="J35" s="217">
        <v>7.388</v>
      </c>
      <c r="K35" s="218">
        <v>204.679</v>
      </c>
      <c r="L35" s="217">
        <f t="shared" si="2"/>
        <v>2317.202</v>
      </c>
      <c r="M35" s="222">
        <f t="shared" si="8"/>
        <v>0.4350397591578119</v>
      </c>
      <c r="N35" s="221">
        <v>6731.482</v>
      </c>
      <c r="O35" s="218">
        <v>5490.677</v>
      </c>
      <c r="P35" s="217">
        <v>195.696</v>
      </c>
      <c r="Q35" s="218">
        <v>332.454</v>
      </c>
      <c r="R35" s="217">
        <f t="shared" si="4"/>
        <v>12750.309</v>
      </c>
      <c r="S35" s="220">
        <f t="shared" si="5"/>
        <v>0.0642885864572724</v>
      </c>
      <c r="T35" s="219">
        <v>4588.5869999999995</v>
      </c>
      <c r="U35" s="218">
        <v>3210.2290000000007</v>
      </c>
      <c r="V35" s="217">
        <v>39.596</v>
      </c>
      <c r="W35" s="218">
        <v>960.699</v>
      </c>
      <c r="X35" s="217">
        <f t="shared" si="6"/>
        <v>8799.111</v>
      </c>
      <c r="Y35" s="216">
        <f t="shared" si="7"/>
        <v>0.44904513649162947</v>
      </c>
    </row>
    <row r="36" spans="1:25" s="208" customFormat="1" ht="19.5" customHeight="1">
      <c r="A36" s="223" t="s">
        <v>360</v>
      </c>
      <c r="B36" s="221">
        <v>566.292</v>
      </c>
      <c r="C36" s="218">
        <v>508.7700000000001</v>
      </c>
      <c r="D36" s="217">
        <v>0</v>
      </c>
      <c r="E36" s="218">
        <v>0</v>
      </c>
      <c r="F36" s="217">
        <f aca="true" t="shared" si="9" ref="F36:F41">SUM(B36:E36)</f>
        <v>1075.0620000000001</v>
      </c>
      <c r="G36" s="220">
        <f aca="true" t="shared" si="10" ref="G36:G41">F36/$F$9</f>
        <v>0.02009816311513658</v>
      </c>
      <c r="H36" s="221">
        <v>871.805</v>
      </c>
      <c r="I36" s="218">
        <v>535.731</v>
      </c>
      <c r="J36" s="217">
        <v>1.696</v>
      </c>
      <c r="K36" s="218">
        <v>0</v>
      </c>
      <c r="L36" s="217">
        <f aca="true" t="shared" si="11" ref="L36:L41">SUM(H36:K36)</f>
        <v>1409.232</v>
      </c>
      <c r="M36" s="222">
        <f aca="true" t="shared" si="12" ref="M36:M41">IF(ISERROR(F36/L36-1),"         /0",(F36/L36-1))</f>
        <v>-0.23712915971252413</v>
      </c>
      <c r="N36" s="221">
        <v>2617.7209999999995</v>
      </c>
      <c r="O36" s="218">
        <v>1960.784</v>
      </c>
      <c r="P36" s="217">
        <v>0.25</v>
      </c>
      <c r="Q36" s="218">
        <v>0.25</v>
      </c>
      <c r="R36" s="217">
        <f aca="true" t="shared" si="13" ref="R36:R41">SUM(N36:Q36)</f>
        <v>4579.004999999999</v>
      </c>
      <c r="S36" s="220">
        <f aca="true" t="shared" si="14" ref="S36:S41">R36/$R$9</f>
        <v>0.023087892131146197</v>
      </c>
      <c r="T36" s="219">
        <v>3561.7799999999993</v>
      </c>
      <c r="U36" s="218">
        <v>2556.562</v>
      </c>
      <c r="V36" s="217">
        <v>1.896</v>
      </c>
      <c r="W36" s="218">
        <v>0</v>
      </c>
      <c r="X36" s="217">
        <f>SUM(T36:W36)</f>
        <v>6120.2379999999985</v>
      </c>
      <c r="Y36" s="216">
        <f aca="true" t="shared" si="15" ref="Y36:Y41">IF(ISERROR(R36/X36-1),"         /0",IF(R36/X36&gt;5,"  *  ",(R36/X36-1)))</f>
        <v>-0.2518256642960617</v>
      </c>
    </row>
    <row r="37" spans="1:25" s="208" customFormat="1" ht="19.5" customHeight="1">
      <c r="A37" s="223" t="s">
        <v>363</v>
      </c>
      <c r="B37" s="221">
        <v>99.27600000000001</v>
      </c>
      <c r="C37" s="218">
        <v>27.165</v>
      </c>
      <c r="D37" s="217">
        <v>0</v>
      </c>
      <c r="E37" s="218">
        <v>0</v>
      </c>
      <c r="F37" s="217">
        <f t="shared" si="9"/>
        <v>126.441</v>
      </c>
      <c r="G37" s="220">
        <f t="shared" si="10"/>
        <v>0.002363800266813434</v>
      </c>
      <c r="H37" s="221">
        <v>108.44699999999999</v>
      </c>
      <c r="I37" s="218">
        <v>28.072999999999997</v>
      </c>
      <c r="J37" s="217">
        <v>0</v>
      </c>
      <c r="K37" s="218">
        <v>0</v>
      </c>
      <c r="L37" s="217">
        <f t="shared" si="11"/>
        <v>136.51999999999998</v>
      </c>
      <c r="M37" s="222">
        <f t="shared" si="12"/>
        <v>-0.07382801054790489</v>
      </c>
      <c r="N37" s="221">
        <v>372.11999999999995</v>
      </c>
      <c r="O37" s="218">
        <v>145.5</v>
      </c>
      <c r="P37" s="217">
        <v>0</v>
      </c>
      <c r="Q37" s="218">
        <v>32.117</v>
      </c>
      <c r="R37" s="217">
        <f t="shared" si="13"/>
        <v>549.7369999999999</v>
      </c>
      <c r="S37" s="220">
        <f t="shared" si="14"/>
        <v>0.0027718398552742172</v>
      </c>
      <c r="T37" s="219">
        <v>286.248</v>
      </c>
      <c r="U37" s="218">
        <v>148.53700000000003</v>
      </c>
      <c r="V37" s="217">
        <v>0.861</v>
      </c>
      <c r="W37" s="218">
        <v>0.9490000000000001</v>
      </c>
      <c r="X37" s="217">
        <f>SUM(T37:W37)</f>
        <v>436.595</v>
      </c>
      <c r="Y37" s="216">
        <f t="shared" si="15"/>
        <v>0.2591463484465004</v>
      </c>
    </row>
    <row r="38" spans="1:25" s="208" customFormat="1" ht="19.5" customHeight="1">
      <c r="A38" s="223" t="s">
        <v>361</v>
      </c>
      <c r="B38" s="221">
        <v>50.409</v>
      </c>
      <c r="C38" s="218">
        <v>26.764</v>
      </c>
      <c r="D38" s="217">
        <v>0</v>
      </c>
      <c r="E38" s="218">
        <v>0</v>
      </c>
      <c r="F38" s="217">
        <f t="shared" si="9"/>
        <v>77.173</v>
      </c>
      <c r="G38" s="220">
        <f t="shared" si="10"/>
        <v>0.0014427405508560761</v>
      </c>
      <c r="H38" s="221">
        <v>53.131</v>
      </c>
      <c r="I38" s="218">
        <v>25.029</v>
      </c>
      <c r="J38" s="217">
        <v>0.48</v>
      </c>
      <c r="K38" s="218">
        <v>0.77</v>
      </c>
      <c r="L38" s="217">
        <f t="shared" si="11"/>
        <v>79.41</v>
      </c>
      <c r="M38" s="222">
        <f t="shared" si="12"/>
        <v>-0.028170255635310393</v>
      </c>
      <c r="N38" s="221">
        <v>178.016</v>
      </c>
      <c r="O38" s="218">
        <v>101.77499999999999</v>
      </c>
      <c r="P38" s="217">
        <v>0.3</v>
      </c>
      <c r="Q38" s="218">
        <v>0.3</v>
      </c>
      <c r="R38" s="217">
        <f t="shared" si="13"/>
        <v>280.391</v>
      </c>
      <c r="S38" s="220">
        <f t="shared" si="14"/>
        <v>0.0014137650346623808</v>
      </c>
      <c r="T38" s="219">
        <v>165.62</v>
      </c>
      <c r="U38" s="218">
        <v>120.747</v>
      </c>
      <c r="V38" s="217">
        <v>2.683</v>
      </c>
      <c r="W38" s="218">
        <v>4.268</v>
      </c>
      <c r="X38" s="217">
        <f>SUM(T38:W38)</f>
        <v>293.318</v>
      </c>
      <c r="Y38" s="216">
        <f t="shared" si="15"/>
        <v>-0.04407162192569147</v>
      </c>
    </row>
    <row r="39" spans="1:25" s="208" customFormat="1" ht="19.5" customHeight="1">
      <c r="A39" s="223" t="s">
        <v>362</v>
      </c>
      <c r="B39" s="221">
        <v>41.727</v>
      </c>
      <c r="C39" s="218">
        <v>6.238</v>
      </c>
      <c r="D39" s="217">
        <v>0</v>
      </c>
      <c r="E39" s="218">
        <v>0.4</v>
      </c>
      <c r="F39" s="217">
        <f t="shared" si="9"/>
        <v>48.364999999999995</v>
      </c>
      <c r="G39" s="220">
        <f t="shared" si="10"/>
        <v>0.0009041782325703823</v>
      </c>
      <c r="H39" s="221">
        <v>38.119</v>
      </c>
      <c r="I39" s="218">
        <v>18.942</v>
      </c>
      <c r="J39" s="217">
        <v>0</v>
      </c>
      <c r="K39" s="218"/>
      <c r="L39" s="217">
        <f t="shared" si="11"/>
        <v>57.061</v>
      </c>
      <c r="M39" s="222">
        <f t="shared" si="12"/>
        <v>-0.15239831057990583</v>
      </c>
      <c r="N39" s="221">
        <v>172.17899999999997</v>
      </c>
      <c r="O39" s="218">
        <v>28.639</v>
      </c>
      <c r="P39" s="217">
        <v>0.25</v>
      </c>
      <c r="Q39" s="218">
        <v>0.4</v>
      </c>
      <c r="R39" s="217">
        <f t="shared" si="13"/>
        <v>201.468</v>
      </c>
      <c r="S39" s="220">
        <f t="shared" si="14"/>
        <v>0.001015825807545037</v>
      </c>
      <c r="T39" s="219">
        <v>154.775</v>
      </c>
      <c r="U39" s="218">
        <v>41.617999999999995</v>
      </c>
      <c r="V39" s="217">
        <v>0</v>
      </c>
      <c r="W39" s="218">
        <v>0</v>
      </c>
      <c r="X39" s="217">
        <f>SUM(T39:W39)</f>
        <v>196.393</v>
      </c>
      <c r="Y39" s="216">
        <f t="shared" si="15"/>
        <v>0.025841043214371195</v>
      </c>
    </row>
    <row r="40" spans="1:25" s="208" customFormat="1" ht="19.5" customHeight="1">
      <c r="A40" s="223" t="s">
        <v>364</v>
      </c>
      <c r="B40" s="221">
        <v>27.195</v>
      </c>
      <c r="C40" s="218">
        <v>13.42</v>
      </c>
      <c r="D40" s="217">
        <v>0</v>
      </c>
      <c r="E40" s="218">
        <v>0</v>
      </c>
      <c r="F40" s="217">
        <f t="shared" si="9"/>
        <v>40.615</v>
      </c>
      <c r="G40" s="220">
        <f t="shared" si="10"/>
        <v>0.0007592928546644492</v>
      </c>
      <c r="H40" s="221">
        <v>12.049</v>
      </c>
      <c r="I40" s="218">
        <v>3.794</v>
      </c>
      <c r="J40" s="217"/>
      <c r="K40" s="218"/>
      <c r="L40" s="217">
        <f t="shared" si="11"/>
        <v>15.843</v>
      </c>
      <c r="M40" s="222">
        <f t="shared" si="12"/>
        <v>1.5635927538976206</v>
      </c>
      <c r="N40" s="221">
        <v>106.72200000000001</v>
      </c>
      <c r="O40" s="218">
        <v>32.449</v>
      </c>
      <c r="P40" s="217"/>
      <c r="Q40" s="218">
        <v>0.025</v>
      </c>
      <c r="R40" s="217">
        <f t="shared" si="13"/>
        <v>139.196</v>
      </c>
      <c r="S40" s="220">
        <f t="shared" si="14"/>
        <v>0.0007018429185133073</v>
      </c>
      <c r="T40" s="219">
        <v>55.785999999999994</v>
      </c>
      <c r="U40" s="218">
        <v>10.964</v>
      </c>
      <c r="V40" s="217"/>
      <c r="W40" s="218">
        <v>0</v>
      </c>
      <c r="X40" s="217">
        <f t="shared" si="6"/>
        <v>66.75</v>
      </c>
      <c r="Y40" s="216">
        <f t="shared" si="15"/>
        <v>1.0853333333333333</v>
      </c>
    </row>
    <row r="41" spans="1:25" s="208" customFormat="1" ht="19.5" customHeight="1" thickBot="1">
      <c r="A41" s="223" t="s">
        <v>56</v>
      </c>
      <c r="B41" s="221">
        <v>6.1049999999999995</v>
      </c>
      <c r="C41" s="218">
        <v>0</v>
      </c>
      <c r="D41" s="217">
        <v>0.3</v>
      </c>
      <c r="E41" s="218">
        <v>12.149</v>
      </c>
      <c r="F41" s="217">
        <f t="shared" si="9"/>
        <v>18.554</v>
      </c>
      <c r="G41" s="220">
        <f t="shared" si="10"/>
        <v>0.00034686494215054015</v>
      </c>
      <c r="H41" s="221">
        <v>89.144</v>
      </c>
      <c r="I41" s="218">
        <v>0</v>
      </c>
      <c r="J41" s="217">
        <v>0.338</v>
      </c>
      <c r="K41" s="218">
        <v>40.474000000000004</v>
      </c>
      <c r="L41" s="217">
        <f t="shared" si="11"/>
        <v>129.95600000000002</v>
      </c>
      <c r="M41" s="222">
        <f t="shared" si="12"/>
        <v>-0.8572286004493829</v>
      </c>
      <c r="N41" s="221">
        <v>59.642</v>
      </c>
      <c r="O41" s="218">
        <v>0</v>
      </c>
      <c r="P41" s="217">
        <v>1.6239999999999999</v>
      </c>
      <c r="Q41" s="218">
        <v>21.378999999999998</v>
      </c>
      <c r="R41" s="217">
        <f t="shared" si="13"/>
        <v>82.64500000000001</v>
      </c>
      <c r="S41" s="220">
        <f t="shared" si="14"/>
        <v>0.00041670599730259697</v>
      </c>
      <c r="T41" s="219">
        <v>187.23700000000002</v>
      </c>
      <c r="U41" s="218">
        <v>0</v>
      </c>
      <c r="V41" s="217">
        <v>4.026</v>
      </c>
      <c r="W41" s="218">
        <v>43.784000000000006</v>
      </c>
      <c r="X41" s="217">
        <f t="shared" si="6"/>
        <v>235.04700000000003</v>
      </c>
      <c r="Y41" s="216">
        <f t="shared" si="15"/>
        <v>-0.6483894710419618</v>
      </c>
    </row>
    <row r="42" spans="1:25" s="271" customFormat="1" ht="19.5" customHeight="1">
      <c r="A42" s="280" t="s">
        <v>57</v>
      </c>
      <c r="B42" s="277">
        <f>SUM(B43:B46)</f>
        <v>261.486</v>
      </c>
      <c r="C42" s="276">
        <f>SUM(C43:C46)</f>
        <v>52.816</v>
      </c>
      <c r="D42" s="275">
        <f>SUM(D43:D46)</f>
        <v>4.651000000000001</v>
      </c>
      <c r="E42" s="276">
        <f>SUM(E43:E46)</f>
        <v>26.211</v>
      </c>
      <c r="F42" s="275">
        <f t="shared" si="0"/>
        <v>345.16400000000004</v>
      </c>
      <c r="G42" s="278">
        <f t="shared" si="1"/>
        <v>0.006452802139293363</v>
      </c>
      <c r="H42" s="277">
        <f>SUM(H43:H46)</f>
        <v>351.87</v>
      </c>
      <c r="I42" s="276">
        <f>SUM(I43:I46)</f>
        <v>133.928</v>
      </c>
      <c r="J42" s="275">
        <f>SUM(J43:J46)</f>
        <v>0.593</v>
      </c>
      <c r="K42" s="276">
        <f>SUM(K43:K46)</f>
        <v>108.157</v>
      </c>
      <c r="L42" s="275">
        <f t="shared" si="2"/>
        <v>594.548</v>
      </c>
      <c r="M42" s="279">
        <f t="shared" si="8"/>
        <v>-0.4194514151927178</v>
      </c>
      <c r="N42" s="277">
        <f>SUM(N43:N46)</f>
        <v>1143.468</v>
      </c>
      <c r="O42" s="276">
        <f>SUM(O43:O46)</f>
        <v>301.96500000000003</v>
      </c>
      <c r="P42" s="275">
        <f>SUM(P43:P46)</f>
        <v>51.986</v>
      </c>
      <c r="Q42" s="276">
        <f>SUM(Q43:Q46)</f>
        <v>31.137999999999998</v>
      </c>
      <c r="R42" s="275">
        <f t="shared" si="4"/>
        <v>1528.557</v>
      </c>
      <c r="S42" s="278">
        <f t="shared" si="5"/>
        <v>0.007707167634083922</v>
      </c>
      <c r="T42" s="277">
        <f>SUM(T43:T46)</f>
        <v>1907.219</v>
      </c>
      <c r="U42" s="276">
        <f>SUM(U43:U46)</f>
        <v>687.242</v>
      </c>
      <c r="V42" s="275">
        <f>SUM(V43:V46)</f>
        <v>0.593</v>
      </c>
      <c r="W42" s="276">
        <f>SUM(W43:W46)</f>
        <v>374.363</v>
      </c>
      <c r="X42" s="275">
        <f t="shared" si="6"/>
        <v>2969.417</v>
      </c>
      <c r="Y42" s="272">
        <f t="shared" si="7"/>
        <v>-0.48523329663701664</v>
      </c>
    </row>
    <row r="43" spans="1:25" ht="19.5" customHeight="1">
      <c r="A43" s="223" t="s">
        <v>367</v>
      </c>
      <c r="B43" s="221">
        <v>212.832</v>
      </c>
      <c r="C43" s="218">
        <v>10.833</v>
      </c>
      <c r="D43" s="217">
        <v>0.2</v>
      </c>
      <c r="E43" s="218">
        <v>0.2</v>
      </c>
      <c r="F43" s="217">
        <f t="shared" si="0"/>
        <v>224.06499999999997</v>
      </c>
      <c r="G43" s="220">
        <f t="shared" si="1"/>
        <v>0.0041888699613539275</v>
      </c>
      <c r="H43" s="221">
        <v>285.053</v>
      </c>
      <c r="I43" s="218">
        <v>45.456</v>
      </c>
      <c r="J43" s="217">
        <v>0</v>
      </c>
      <c r="K43" s="218">
        <v>0.07</v>
      </c>
      <c r="L43" s="217">
        <f t="shared" si="2"/>
        <v>330.579</v>
      </c>
      <c r="M43" s="222">
        <f t="shared" si="8"/>
        <v>-0.32220437474854735</v>
      </c>
      <c r="N43" s="221">
        <v>806.0820000000001</v>
      </c>
      <c r="O43" s="218">
        <v>57.233</v>
      </c>
      <c r="P43" s="217">
        <v>0.4</v>
      </c>
      <c r="Q43" s="218">
        <v>0.4</v>
      </c>
      <c r="R43" s="217">
        <f t="shared" si="4"/>
        <v>864.115</v>
      </c>
      <c r="S43" s="220">
        <f t="shared" si="5"/>
        <v>0.004356971418224134</v>
      </c>
      <c r="T43" s="219">
        <v>1585.839</v>
      </c>
      <c r="U43" s="218">
        <v>303.881</v>
      </c>
      <c r="V43" s="217">
        <v>0</v>
      </c>
      <c r="W43" s="218">
        <v>0.07</v>
      </c>
      <c r="X43" s="217">
        <f t="shared" si="6"/>
        <v>1889.7899999999997</v>
      </c>
      <c r="Y43" s="216">
        <f t="shared" si="7"/>
        <v>-0.5427454902396562</v>
      </c>
    </row>
    <row r="44" spans="1:25" ht="19.5" customHeight="1">
      <c r="A44" s="223" t="s">
        <v>374</v>
      </c>
      <c r="B44" s="221">
        <v>5.598</v>
      </c>
      <c r="C44" s="218">
        <v>24.857</v>
      </c>
      <c r="D44" s="217">
        <v>4.331</v>
      </c>
      <c r="E44" s="218">
        <v>26.011</v>
      </c>
      <c r="F44" s="217">
        <f>SUM(B44:E44)</f>
        <v>60.797</v>
      </c>
      <c r="G44" s="220">
        <f>F44/$F$9</f>
        <v>0.0011365930736189711</v>
      </c>
      <c r="H44" s="221">
        <v>35.192</v>
      </c>
      <c r="I44" s="218">
        <v>47.68</v>
      </c>
      <c r="J44" s="217"/>
      <c r="K44" s="218"/>
      <c r="L44" s="217">
        <f>SUM(H44:K44)</f>
        <v>82.872</v>
      </c>
      <c r="M44" s="222">
        <f>IF(ISERROR(F44/L44-1),"         /0",(F44/L44-1))</f>
        <v>-0.2663746500627474</v>
      </c>
      <c r="N44" s="221">
        <v>183.389</v>
      </c>
      <c r="O44" s="218">
        <v>132.80700000000002</v>
      </c>
      <c r="P44" s="217">
        <v>51.466</v>
      </c>
      <c r="Q44" s="218">
        <v>30.738</v>
      </c>
      <c r="R44" s="217">
        <f>SUM(N44:Q44)</f>
        <v>398.40000000000003</v>
      </c>
      <c r="S44" s="220">
        <f>R44/$R$9</f>
        <v>0.0020087805593242743</v>
      </c>
      <c r="T44" s="219">
        <v>208.84400000000002</v>
      </c>
      <c r="U44" s="218">
        <v>202.777</v>
      </c>
      <c r="V44" s="217"/>
      <c r="W44" s="218"/>
      <c r="X44" s="217">
        <f>SUM(T44:W44)</f>
        <v>411.621</v>
      </c>
      <c r="Y44" s="216">
        <f>IF(ISERROR(R44/X44-1),"         /0",IF(R44/X44&gt;5,"  *  ",(R44/X44-1)))</f>
        <v>-0.03211935251116915</v>
      </c>
    </row>
    <row r="45" spans="1:25" ht="19.5" customHeight="1">
      <c r="A45" s="223" t="s">
        <v>368</v>
      </c>
      <c r="B45" s="221">
        <v>43.056000000000004</v>
      </c>
      <c r="C45" s="218">
        <v>17.126</v>
      </c>
      <c r="D45" s="217">
        <v>0.12</v>
      </c>
      <c r="E45" s="218">
        <v>0</v>
      </c>
      <c r="F45" s="217">
        <f>SUM(B45:E45)</f>
        <v>60.302</v>
      </c>
      <c r="G45" s="220">
        <f>F45/$F$9</f>
        <v>0.001127339104320463</v>
      </c>
      <c r="H45" s="221">
        <v>29.858</v>
      </c>
      <c r="I45" s="218">
        <v>40.792</v>
      </c>
      <c r="J45" s="217">
        <v>0.593</v>
      </c>
      <c r="K45" s="218">
        <v>0</v>
      </c>
      <c r="L45" s="217">
        <f>SUM(H45:K45)</f>
        <v>71.24300000000001</v>
      </c>
      <c r="M45" s="222">
        <f>IF(ISERROR(F45/L45-1),"         /0",(F45/L45-1))</f>
        <v>-0.1535729826088178</v>
      </c>
      <c r="N45" s="221">
        <v>152.095</v>
      </c>
      <c r="O45" s="218">
        <v>111.925</v>
      </c>
      <c r="P45" s="217">
        <v>0.12</v>
      </c>
      <c r="Q45" s="218">
        <v>0</v>
      </c>
      <c r="R45" s="217">
        <f>SUM(N45:Q45)</f>
        <v>264.14</v>
      </c>
      <c r="S45" s="220">
        <f>R45/$R$9</f>
        <v>0.0013318255445278959</v>
      </c>
      <c r="T45" s="219">
        <v>108.17099999999999</v>
      </c>
      <c r="U45" s="218">
        <v>180.584</v>
      </c>
      <c r="V45" s="217">
        <v>0.593</v>
      </c>
      <c r="W45" s="218">
        <v>0</v>
      </c>
      <c r="X45" s="217">
        <f>SUM(T45:W45)</f>
        <v>289.348</v>
      </c>
      <c r="Y45" s="216">
        <f>IF(ISERROR(R45/X45-1),"         /0",IF(R45/X45&gt;5,"  *  ",(R45/X45-1)))</f>
        <v>-0.08712000774154316</v>
      </c>
    </row>
    <row r="46" spans="1:25" ht="19.5" customHeight="1" thickBot="1">
      <c r="A46" s="223" t="s">
        <v>56</v>
      </c>
      <c r="B46" s="221">
        <v>0</v>
      </c>
      <c r="C46" s="218">
        <v>0</v>
      </c>
      <c r="D46" s="217">
        <v>0</v>
      </c>
      <c r="E46" s="218">
        <v>0</v>
      </c>
      <c r="F46" s="217">
        <f>SUM(B46:E46)</f>
        <v>0</v>
      </c>
      <c r="G46" s="220">
        <f>F46/$F$9</f>
        <v>0</v>
      </c>
      <c r="H46" s="221">
        <v>1.7670000000000001</v>
      </c>
      <c r="I46" s="218">
        <v>0</v>
      </c>
      <c r="J46" s="217"/>
      <c r="K46" s="218">
        <v>108.087</v>
      </c>
      <c r="L46" s="217">
        <f>SUM(H46:K46)</f>
        <v>109.854</v>
      </c>
      <c r="M46" s="222">
        <f>IF(ISERROR(F46/L46-1),"         /0",(F46/L46-1))</f>
        <v>-1</v>
      </c>
      <c r="N46" s="221">
        <v>1.902</v>
      </c>
      <c r="O46" s="218">
        <v>0</v>
      </c>
      <c r="P46" s="217"/>
      <c r="Q46" s="218"/>
      <c r="R46" s="217">
        <f>SUM(N46:Q46)</f>
        <v>1.902</v>
      </c>
      <c r="S46" s="220">
        <f>R46/$R$9</f>
        <v>9.590112007617392E-06</v>
      </c>
      <c r="T46" s="219">
        <v>4.365</v>
      </c>
      <c r="U46" s="218">
        <v>0</v>
      </c>
      <c r="V46" s="217"/>
      <c r="W46" s="218">
        <v>374.293</v>
      </c>
      <c r="X46" s="217">
        <f>SUM(T46:W46)</f>
        <v>378.658</v>
      </c>
      <c r="Y46" s="216">
        <f>IF(ISERROR(R46/X46-1),"         /0",IF(R46/X46&gt;5,"  *  ",(R46/X46-1)))</f>
        <v>-0.9949769977129759</v>
      </c>
    </row>
    <row r="47" spans="1:25" s="208" customFormat="1" ht="19.5" customHeight="1" thickBot="1">
      <c r="A47" s="267" t="s">
        <v>56</v>
      </c>
      <c r="B47" s="264">
        <v>128.396</v>
      </c>
      <c r="C47" s="263">
        <v>0</v>
      </c>
      <c r="D47" s="262">
        <v>0</v>
      </c>
      <c r="E47" s="263">
        <v>0</v>
      </c>
      <c r="F47" s="262">
        <f t="shared" si="0"/>
        <v>128.396</v>
      </c>
      <c r="G47" s="265">
        <f t="shared" si="1"/>
        <v>0.002400348771820672</v>
      </c>
      <c r="H47" s="264">
        <v>93.613</v>
      </c>
      <c r="I47" s="263">
        <v>0</v>
      </c>
      <c r="J47" s="262">
        <v>0</v>
      </c>
      <c r="K47" s="263">
        <v>54.032</v>
      </c>
      <c r="L47" s="262">
        <f t="shared" si="2"/>
        <v>147.64499999999998</v>
      </c>
      <c r="M47" s="266">
        <f t="shared" si="8"/>
        <v>-0.13037353110501537</v>
      </c>
      <c r="N47" s="264">
        <v>456.45799999999997</v>
      </c>
      <c r="O47" s="263">
        <v>0</v>
      </c>
      <c r="P47" s="262">
        <v>0</v>
      </c>
      <c r="Q47" s="263">
        <v>0</v>
      </c>
      <c r="R47" s="262">
        <f t="shared" si="4"/>
        <v>456.45799999999997</v>
      </c>
      <c r="S47" s="265">
        <f t="shared" si="5"/>
        <v>0.002301515955190862</v>
      </c>
      <c r="T47" s="264">
        <v>331.69199999999995</v>
      </c>
      <c r="U47" s="263">
        <v>47.294</v>
      </c>
      <c r="V47" s="262">
        <v>0.42999999999999994</v>
      </c>
      <c r="W47" s="263">
        <v>64.079</v>
      </c>
      <c r="X47" s="275">
        <f>SUM(T47:W47)</f>
        <v>443.49499999999995</v>
      </c>
      <c r="Y47" s="259">
        <f t="shared" si="7"/>
        <v>0.029229190858972576</v>
      </c>
    </row>
    <row r="48" ht="15" thickTop="1">
      <c r="A48" s="116" t="s">
        <v>43</v>
      </c>
    </row>
    <row r="49" ht="14.25">
      <c r="A49" s="116" t="s">
        <v>55</v>
      </c>
    </row>
    <row r="50" ht="14.25">
      <c r="A50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8:Y65536 M48:M65536 Y3 M3">
    <cfRule type="cellIs" priority="6" dxfId="93" operator="lessThan" stopIfTrue="1">
      <formula>0</formula>
    </cfRule>
  </conditionalFormatting>
  <conditionalFormatting sqref="Y10:Y47 M10:M47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8"/>
  <sheetViews>
    <sheetView showGridLines="0" zoomScale="80" zoomScaleNormal="80" zoomScalePageLayoutView="0" workbookViewId="0" topLeftCell="A1">
      <selection activeCell="T75" sqref="T75:W75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2812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28125" style="123" bestFit="1" customWidth="1"/>
    <col min="17" max="17" width="9.140625" style="123" customWidth="1"/>
    <col min="18" max="19" width="9.8515625" style="123" bestFit="1" customWidth="1"/>
    <col min="20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623" t="s">
        <v>73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5"/>
    </row>
    <row r="4" spans="1:25" ht="21" customHeight="1" thickBot="1">
      <c r="A4" s="634" t="s">
        <v>45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6"/>
    </row>
    <row r="5" spans="1:25" s="258" customFormat="1" ht="15.75" customHeight="1" thickBot="1" thickTop="1">
      <c r="A5" s="570" t="s">
        <v>68</v>
      </c>
      <c r="B5" s="640" t="s">
        <v>36</v>
      </c>
      <c r="C5" s="641"/>
      <c r="D5" s="641"/>
      <c r="E5" s="641"/>
      <c r="F5" s="641"/>
      <c r="G5" s="641"/>
      <c r="H5" s="641"/>
      <c r="I5" s="641"/>
      <c r="J5" s="642"/>
      <c r="K5" s="642"/>
      <c r="L5" s="642"/>
      <c r="M5" s="643"/>
      <c r="N5" s="640" t="s">
        <v>35</v>
      </c>
      <c r="O5" s="641"/>
      <c r="P5" s="641"/>
      <c r="Q5" s="641"/>
      <c r="R5" s="641"/>
      <c r="S5" s="641"/>
      <c r="T5" s="641"/>
      <c r="U5" s="641"/>
      <c r="V5" s="641"/>
      <c r="W5" s="641"/>
      <c r="X5" s="641"/>
      <c r="Y5" s="644"/>
    </row>
    <row r="6" spans="1:25" s="168" customFormat="1" ht="26.25" customHeight="1" thickBot="1">
      <c r="A6" s="571"/>
      <c r="B6" s="657" t="s">
        <v>153</v>
      </c>
      <c r="C6" s="658"/>
      <c r="D6" s="658"/>
      <c r="E6" s="658"/>
      <c r="F6" s="658"/>
      <c r="G6" s="626" t="s">
        <v>34</v>
      </c>
      <c r="H6" s="657" t="s">
        <v>154</v>
      </c>
      <c r="I6" s="658"/>
      <c r="J6" s="658"/>
      <c r="K6" s="658"/>
      <c r="L6" s="658"/>
      <c r="M6" s="645" t="s">
        <v>33</v>
      </c>
      <c r="N6" s="657" t="s">
        <v>155</v>
      </c>
      <c r="O6" s="658"/>
      <c r="P6" s="658"/>
      <c r="Q6" s="658"/>
      <c r="R6" s="658"/>
      <c r="S6" s="626" t="s">
        <v>34</v>
      </c>
      <c r="T6" s="657" t="s">
        <v>156</v>
      </c>
      <c r="U6" s="658"/>
      <c r="V6" s="658"/>
      <c r="W6" s="658"/>
      <c r="X6" s="658"/>
      <c r="Y6" s="631" t="s">
        <v>33</v>
      </c>
    </row>
    <row r="7" spans="1:25" s="163" customFormat="1" ht="26.25" customHeight="1">
      <c r="A7" s="572"/>
      <c r="B7" s="564" t="s">
        <v>22</v>
      </c>
      <c r="C7" s="560"/>
      <c r="D7" s="559" t="s">
        <v>21</v>
      </c>
      <c r="E7" s="560"/>
      <c r="F7" s="652" t="s">
        <v>17</v>
      </c>
      <c r="G7" s="627"/>
      <c r="H7" s="564" t="s">
        <v>22</v>
      </c>
      <c r="I7" s="560"/>
      <c r="J7" s="559" t="s">
        <v>21</v>
      </c>
      <c r="K7" s="560"/>
      <c r="L7" s="652" t="s">
        <v>17</v>
      </c>
      <c r="M7" s="646"/>
      <c r="N7" s="564" t="s">
        <v>22</v>
      </c>
      <c r="O7" s="560"/>
      <c r="P7" s="559" t="s">
        <v>21</v>
      </c>
      <c r="Q7" s="560"/>
      <c r="R7" s="652" t="s">
        <v>17</v>
      </c>
      <c r="S7" s="627"/>
      <c r="T7" s="564" t="s">
        <v>22</v>
      </c>
      <c r="U7" s="560"/>
      <c r="V7" s="559" t="s">
        <v>21</v>
      </c>
      <c r="W7" s="560"/>
      <c r="X7" s="652" t="s">
        <v>17</v>
      </c>
      <c r="Y7" s="632"/>
    </row>
    <row r="8" spans="1:25" s="254" customFormat="1" ht="15" thickBot="1">
      <c r="A8" s="573"/>
      <c r="B8" s="257" t="s">
        <v>31</v>
      </c>
      <c r="C8" s="255" t="s">
        <v>30</v>
      </c>
      <c r="D8" s="256" t="s">
        <v>31</v>
      </c>
      <c r="E8" s="255" t="s">
        <v>30</v>
      </c>
      <c r="F8" s="622"/>
      <c r="G8" s="628"/>
      <c r="H8" s="257" t="s">
        <v>31</v>
      </c>
      <c r="I8" s="255" t="s">
        <v>30</v>
      </c>
      <c r="J8" s="256" t="s">
        <v>31</v>
      </c>
      <c r="K8" s="255" t="s">
        <v>30</v>
      </c>
      <c r="L8" s="622"/>
      <c r="M8" s="647"/>
      <c r="N8" s="257" t="s">
        <v>31</v>
      </c>
      <c r="O8" s="255" t="s">
        <v>30</v>
      </c>
      <c r="P8" s="256" t="s">
        <v>31</v>
      </c>
      <c r="Q8" s="255" t="s">
        <v>30</v>
      </c>
      <c r="R8" s="622"/>
      <c r="S8" s="628"/>
      <c r="T8" s="257" t="s">
        <v>31</v>
      </c>
      <c r="U8" s="255" t="s">
        <v>30</v>
      </c>
      <c r="V8" s="256" t="s">
        <v>31</v>
      </c>
      <c r="W8" s="255" t="s">
        <v>30</v>
      </c>
      <c r="X8" s="622"/>
      <c r="Y8" s="633"/>
    </row>
    <row r="9" spans="1:25" s="152" customFormat="1" ht="18" customHeight="1" thickBot="1" thickTop="1">
      <c r="A9" s="317" t="s">
        <v>24</v>
      </c>
      <c r="B9" s="316">
        <f>B10+B28+B43+B55+B71+B75</f>
        <v>29620.86500000001</v>
      </c>
      <c r="C9" s="315">
        <f>C10+C28+C43+C55+C71+C75</f>
        <v>14850.063</v>
      </c>
      <c r="D9" s="313">
        <f>D10+D28+D43+D55+D71+D75</f>
        <v>7135.207</v>
      </c>
      <c r="E9" s="314">
        <f>E10+E28+E43+E55+E71+E75</f>
        <v>1884.4250000000002</v>
      </c>
      <c r="F9" s="313">
        <f aca="true" t="shared" si="0" ref="F9:F17">SUM(B9:E9)</f>
        <v>53490.56000000001</v>
      </c>
      <c r="G9" s="325">
        <f aca="true" t="shared" si="1" ref="G9:G17">F9/$F$9</f>
        <v>1</v>
      </c>
      <c r="H9" s="316">
        <f>H10+H28+H43+H55+H71+H75</f>
        <v>31124.715</v>
      </c>
      <c r="I9" s="315">
        <f>I10+I28+I43+I55+I71+I75</f>
        <v>14376.518</v>
      </c>
      <c r="J9" s="313">
        <f>J10+J28+J43+J55+J71+J75</f>
        <v>6392.021000000001</v>
      </c>
      <c r="K9" s="314">
        <f>K10+K28+K43+K55+K71+K75</f>
        <v>2681.5830000000005</v>
      </c>
      <c r="L9" s="313">
        <f aca="true" t="shared" si="2" ref="L9:L17">SUM(H9:K9)</f>
        <v>54574.837</v>
      </c>
      <c r="M9" s="382">
        <f>IF(ISERROR(F9/L9-1),"         /0",(F9/L9-1))</f>
        <v>-0.01986770936210014</v>
      </c>
      <c r="N9" s="387">
        <f>N10+N28+N43+N55+N71+N75</f>
        <v>112669.45099999999</v>
      </c>
      <c r="O9" s="315">
        <f>O10+O28+O43+O55+O71+O75</f>
        <v>59950.483</v>
      </c>
      <c r="P9" s="313">
        <f>P10+P28+P43+P55+P71+P75</f>
        <v>19409.782</v>
      </c>
      <c r="Q9" s="314">
        <f>Q10+Q28+Q43+Q55+Q71+Q75</f>
        <v>6299.562999999999</v>
      </c>
      <c r="R9" s="313">
        <f aca="true" t="shared" si="3" ref="R9:R17">SUM(N9:Q9)</f>
        <v>198329.27899999998</v>
      </c>
      <c r="S9" s="402">
        <f aca="true" t="shared" si="4" ref="S9:S17">R9/$R$9</f>
        <v>1</v>
      </c>
      <c r="T9" s="316">
        <f>T10+T28+T43+T55+T71+T75</f>
        <v>108163.342</v>
      </c>
      <c r="U9" s="315">
        <f>U10+U28+U43+U55+U71+U75</f>
        <v>56357.590999999986</v>
      </c>
      <c r="V9" s="313">
        <f>V10+V28+V43+V55+V71+V75</f>
        <v>16505.813000000002</v>
      </c>
      <c r="W9" s="314">
        <f>W10+W28+W43+W55+W71+W75</f>
        <v>8707.82</v>
      </c>
      <c r="X9" s="313">
        <f aca="true" t="shared" si="5" ref="X9:X17">SUM(T9:W9)</f>
        <v>189734.566</v>
      </c>
      <c r="Y9" s="312">
        <f>IF(ISERROR(R9/X9-1),"         /0",(R9/X9-1))</f>
        <v>0.04529861469733443</v>
      </c>
    </row>
    <row r="10" spans="1:25" s="224" customFormat="1" ht="19.5" customHeight="1">
      <c r="A10" s="231" t="s">
        <v>61</v>
      </c>
      <c r="B10" s="228">
        <f>SUM(B11:B27)</f>
        <v>20851.70200000001</v>
      </c>
      <c r="C10" s="227">
        <f>SUM(C11:C27)</f>
        <v>6672.137</v>
      </c>
      <c r="D10" s="226">
        <f>SUM(D11:D27)</f>
        <v>7036.524</v>
      </c>
      <c r="E10" s="298">
        <f>SUM(E11:E27)</f>
        <v>1575.458</v>
      </c>
      <c r="F10" s="226">
        <f t="shared" si="0"/>
        <v>36135.821</v>
      </c>
      <c r="G10" s="229">
        <f t="shared" si="1"/>
        <v>0.675555107293698</v>
      </c>
      <c r="H10" s="228">
        <f>SUM(H11:H27)</f>
        <v>22675.095</v>
      </c>
      <c r="I10" s="227">
        <f>SUM(I11:I27)</f>
        <v>7876.487000000001</v>
      </c>
      <c r="J10" s="226">
        <f>SUM(J11:J27)</f>
        <v>6328.31</v>
      </c>
      <c r="K10" s="298">
        <f>SUM(K11:K27)</f>
        <v>1859.621</v>
      </c>
      <c r="L10" s="226">
        <f t="shared" si="2"/>
        <v>38739.513</v>
      </c>
      <c r="M10" s="383">
        <f>IF(ISERROR(F10/L10-1),"         /0",(F10/L10-1))</f>
        <v>-0.06721024087215544</v>
      </c>
      <c r="N10" s="388">
        <f>SUM(N11:N27)</f>
        <v>75603.97899999999</v>
      </c>
      <c r="O10" s="227">
        <f>SUM(O11:O27)</f>
        <v>28294.508000000005</v>
      </c>
      <c r="P10" s="226">
        <f>SUM(P11:P27)</f>
        <v>17951.517</v>
      </c>
      <c r="Q10" s="298">
        <f>SUM(Q11:Q27)</f>
        <v>4810.169999999999</v>
      </c>
      <c r="R10" s="226">
        <f t="shared" si="3"/>
        <v>126660.17399999998</v>
      </c>
      <c r="S10" s="403">
        <f t="shared" si="4"/>
        <v>0.6386357810537898</v>
      </c>
      <c r="T10" s="228">
        <f>SUM(T11:T27)</f>
        <v>75601.59599999999</v>
      </c>
      <c r="U10" s="227">
        <f>SUM(U11:U27)</f>
        <v>29742.499999999996</v>
      </c>
      <c r="V10" s="226">
        <f>SUM(V11:V27)</f>
        <v>15890.892</v>
      </c>
      <c r="W10" s="298">
        <f>SUM(W11:W27)</f>
        <v>5627.357</v>
      </c>
      <c r="X10" s="226">
        <f t="shared" si="5"/>
        <v>126862.34499999999</v>
      </c>
      <c r="Y10" s="225">
        <f aca="true" t="shared" si="6" ref="Y10:Y17">IF(ISERROR(R10/X10-1),"         /0",IF(R10/X10&gt;5,"  *  ",(R10/X10-1)))</f>
        <v>-0.0015936249641294031</v>
      </c>
    </row>
    <row r="11" spans="1:25" ht="19.5" customHeight="1">
      <c r="A11" s="223" t="s">
        <v>174</v>
      </c>
      <c r="B11" s="221">
        <v>8677.495</v>
      </c>
      <c r="C11" s="218">
        <v>3345.8109999999997</v>
      </c>
      <c r="D11" s="217">
        <v>0</v>
      </c>
      <c r="E11" s="269">
        <v>0</v>
      </c>
      <c r="F11" s="217">
        <f t="shared" si="0"/>
        <v>12023.306</v>
      </c>
      <c r="G11" s="220">
        <f t="shared" si="1"/>
        <v>0.22477435270821614</v>
      </c>
      <c r="H11" s="221">
        <v>8189.166</v>
      </c>
      <c r="I11" s="218">
        <v>3709.0220000000004</v>
      </c>
      <c r="J11" s="217"/>
      <c r="K11" s="269"/>
      <c r="L11" s="217">
        <f t="shared" si="2"/>
        <v>11898.188</v>
      </c>
      <c r="M11" s="384">
        <f>IF(ISERROR(F11/L11-1),"         /0",(F11/L11-1))</f>
        <v>0.010515718864082535</v>
      </c>
      <c r="N11" s="389">
        <v>30998.039999999997</v>
      </c>
      <c r="O11" s="218">
        <v>14224.028</v>
      </c>
      <c r="P11" s="217"/>
      <c r="Q11" s="269"/>
      <c r="R11" s="217">
        <f t="shared" si="3"/>
        <v>45222.068</v>
      </c>
      <c r="S11" s="404">
        <f t="shared" si="4"/>
        <v>0.22801508797901698</v>
      </c>
      <c r="T11" s="221">
        <v>24021.201</v>
      </c>
      <c r="U11" s="218">
        <v>13638.648</v>
      </c>
      <c r="V11" s="217">
        <v>43.935</v>
      </c>
      <c r="W11" s="269"/>
      <c r="X11" s="217">
        <f t="shared" si="5"/>
        <v>37703.784</v>
      </c>
      <c r="Y11" s="216">
        <f t="shared" si="6"/>
        <v>0.19940396433418983</v>
      </c>
    </row>
    <row r="12" spans="1:25" ht="19.5" customHeight="1">
      <c r="A12" s="223" t="s">
        <v>208</v>
      </c>
      <c r="B12" s="221">
        <v>1991.882</v>
      </c>
      <c r="C12" s="218">
        <v>701.399</v>
      </c>
      <c r="D12" s="217">
        <v>1922.7069999999999</v>
      </c>
      <c r="E12" s="269">
        <v>804.077</v>
      </c>
      <c r="F12" s="217">
        <f t="shared" si="0"/>
        <v>5420.065</v>
      </c>
      <c r="G12" s="220">
        <f t="shared" si="1"/>
        <v>0.10132750526448028</v>
      </c>
      <c r="H12" s="221">
        <v>1881.541</v>
      </c>
      <c r="I12" s="218">
        <v>977.354</v>
      </c>
      <c r="J12" s="217">
        <v>1077.211</v>
      </c>
      <c r="K12" s="269">
        <v>77.285</v>
      </c>
      <c r="L12" s="217">
        <f t="shared" si="2"/>
        <v>4013.3909999999996</v>
      </c>
      <c r="M12" s="384">
        <f>IF(ISERROR(F12/L12-1),"         /0",(F12/L12-1))</f>
        <v>0.35049512992878085</v>
      </c>
      <c r="N12" s="389">
        <v>8240.089</v>
      </c>
      <c r="O12" s="218">
        <v>3523.869</v>
      </c>
      <c r="P12" s="217">
        <v>4826.886</v>
      </c>
      <c r="Q12" s="269">
        <v>2082.933</v>
      </c>
      <c r="R12" s="217">
        <f t="shared" si="3"/>
        <v>18673.777000000002</v>
      </c>
      <c r="S12" s="404">
        <f t="shared" si="4"/>
        <v>0.0941554222057148</v>
      </c>
      <c r="T12" s="221">
        <v>8234.116</v>
      </c>
      <c r="U12" s="218">
        <v>3821.599</v>
      </c>
      <c r="V12" s="217">
        <v>1935.346</v>
      </c>
      <c r="W12" s="269">
        <v>195.059</v>
      </c>
      <c r="X12" s="217">
        <f t="shared" si="5"/>
        <v>14186.119999999999</v>
      </c>
      <c r="Y12" s="216">
        <f t="shared" si="6"/>
        <v>0.3163413956740817</v>
      </c>
    </row>
    <row r="13" spans="1:25" ht="19.5" customHeight="1">
      <c r="A13" s="223" t="s">
        <v>178</v>
      </c>
      <c r="B13" s="221">
        <v>4130.78</v>
      </c>
      <c r="C13" s="218">
        <v>469.46999999999997</v>
      </c>
      <c r="D13" s="217">
        <v>0</v>
      </c>
      <c r="E13" s="269">
        <v>0</v>
      </c>
      <c r="F13" s="217">
        <f t="shared" si="0"/>
        <v>4600.25</v>
      </c>
      <c r="G13" s="220">
        <f t="shared" si="1"/>
        <v>0.08600115609184124</v>
      </c>
      <c r="H13" s="221">
        <v>4187.894</v>
      </c>
      <c r="I13" s="218">
        <v>947.665</v>
      </c>
      <c r="J13" s="217"/>
      <c r="K13" s="269"/>
      <c r="L13" s="217">
        <f t="shared" si="2"/>
        <v>5135.559</v>
      </c>
      <c r="M13" s="384">
        <f>IF(ISERROR(F13/L13-1),"         /0",(F13/L13-1))</f>
        <v>-0.10423578036977088</v>
      </c>
      <c r="N13" s="389">
        <v>14519.059</v>
      </c>
      <c r="O13" s="218">
        <v>1889.9349999999997</v>
      </c>
      <c r="P13" s="217"/>
      <c r="Q13" s="269"/>
      <c r="R13" s="217">
        <f t="shared" si="3"/>
        <v>16408.994</v>
      </c>
      <c r="S13" s="404">
        <f t="shared" si="4"/>
        <v>0.08273611482246149</v>
      </c>
      <c r="T13" s="221">
        <v>14927.792000000001</v>
      </c>
      <c r="U13" s="218">
        <v>3806.0359999999996</v>
      </c>
      <c r="V13" s="217"/>
      <c r="W13" s="269"/>
      <c r="X13" s="217">
        <f t="shared" si="5"/>
        <v>18733.828</v>
      </c>
      <c r="Y13" s="216">
        <f t="shared" si="6"/>
        <v>-0.1240981821761149</v>
      </c>
    </row>
    <row r="14" spans="1:25" ht="19.5" customHeight="1">
      <c r="A14" s="223" t="s">
        <v>209</v>
      </c>
      <c r="B14" s="221">
        <v>0</v>
      </c>
      <c r="C14" s="218">
        <v>0</v>
      </c>
      <c r="D14" s="217">
        <v>3779.75</v>
      </c>
      <c r="E14" s="269">
        <v>730.649</v>
      </c>
      <c r="F14" s="217">
        <f t="shared" si="0"/>
        <v>4510.399</v>
      </c>
      <c r="G14" s="220">
        <f t="shared" si="1"/>
        <v>0.08432140175761853</v>
      </c>
      <c r="H14" s="221"/>
      <c r="I14" s="218"/>
      <c r="J14" s="217">
        <v>4370.72</v>
      </c>
      <c r="K14" s="269">
        <v>920.063</v>
      </c>
      <c r="L14" s="217">
        <f t="shared" si="2"/>
        <v>5290.783</v>
      </c>
      <c r="M14" s="384">
        <f>IF(ISERROR(F14/L14-1),"         /0",(F14/L14-1))</f>
        <v>-0.14749877286594437</v>
      </c>
      <c r="N14" s="389"/>
      <c r="O14" s="218"/>
      <c r="P14" s="217">
        <v>10274.243</v>
      </c>
      <c r="Q14" s="269">
        <v>2626.7239999999997</v>
      </c>
      <c r="R14" s="217">
        <f t="shared" si="3"/>
        <v>12900.967</v>
      </c>
      <c r="S14" s="404">
        <f t="shared" si="4"/>
        <v>0.06504822215382532</v>
      </c>
      <c r="T14" s="221"/>
      <c r="U14" s="218"/>
      <c r="V14" s="217">
        <v>9979.967999999999</v>
      </c>
      <c r="W14" s="269">
        <v>2312.7780000000002</v>
      </c>
      <c r="X14" s="217">
        <f t="shared" si="5"/>
        <v>12292.746</v>
      </c>
      <c r="Y14" s="216">
        <f t="shared" si="6"/>
        <v>0.04947804176544457</v>
      </c>
    </row>
    <row r="15" spans="1:25" ht="19.5" customHeight="1">
      <c r="A15" s="223" t="s">
        <v>210</v>
      </c>
      <c r="B15" s="221">
        <v>3172.732</v>
      </c>
      <c r="C15" s="218">
        <v>917.964</v>
      </c>
      <c r="D15" s="217">
        <v>0</v>
      </c>
      <c r="E15" s="269">
        <v>0</v>
      </c>
      <c r="F15" s="217">
        <f t="shared" si="0"/>
        <v>4090.696</v>
      </c>
      <c r="G15" s="220">
        <f t="shared" si="1"/>
        <v>0.07647510140106963</v>
      </c>
      <c r="H15" s="221">
        <v>4604.9259999999995</v>
      </c>
      <c r="I15" s="218">
        <v>1069.92</v>
      </c>
      <c r="J15" s="217"/>
      <c r="K15" s="269"/>
      <c r="L15" s="217">
        <f t="shared" si="2"/>
        <v>5674.846</v>
      </c>
      <c r="M15" s="384">
        <f>IF(ISERROR(F15/L15-1),"         /0",(F15/L15-1))</f>
        <v>-0.2791529497011901</v>
      </c>
      <c r="N15" s="389">
        <v>11472.326000000001</v>
      </c>
      <c r="O15" s="218">
        <v>4504.563</v>
      </c>
      <c r="P15" s="217"/>
      <c r="Q15" s="269"/>
      <c r="R15" s="217">
        <f t="shared" si="3"/>
        <v>15976.889000000001</v>
      </c>
      <c r="S15" s="404">
        <f t="shared" si="4"/>
        <v>0.08055738961265524</v>
      </c>
      <c r="T15" s="221">
        <v>15511.437</v>
      </c>
      <c r="U15" s="218">
        <v>4368.745</v>
      </c>
      <c r="V15" s="217"/>
      <c r="W15" s="269"/>
      <c r="X15" s="217">
        <f t="shared" si="5"/>
        <v>19880.182</v>
      </c>
      <c r="Y15" s="216">
        <f t="shared" si="6"/>
        <v>-0.1963409087502317</v>
      </c>
    </row>
    <row r="16" spans="1:25" ht="19.5" customHeight="1">
      <c r="A16" s="223" t="s">
        <v>211</v>
      </c>
      <c r="B16" s="221">
        <v>0</v>
      </c>
      <c r="C16" s="218">
        <v>0</v>
      </c>
      <c r="D16" s="217">
        <v>1285.992</v>
      </c>
      <c r="E16" s="269">
        <v>0</v>
      </c>
      <c r="F16" s="217">
        <f t="shared" si="0"/>
        <v>1285.992</v>
      </c>
      <c r="G16" s="220">
        <f t="shared" si="1"/>
        <v>0.024041475729549282</v>
      </c>
      <c r="H16" s="221"/>
      <c r="I16" s="218"/>
      <c r="J16" s="217"/>
      <c r="K16" s="269"/>
      <c r="L16" s="217">
        <f t="shared" si="2"/>
        <v>0</v>
      </c>
      <c r="M16" s="384" t="str">
        <f>IF(ISERROR(F16/L16-1),"         /0",(F16/L16-1))</f>
        <v>         /0</v>
      </c>
      <c r="N16" s="389"/>
      <c r="O16" s="218"/>
      <c r="P16" s="217">
        <v>2800.192</v>
      </c>
      <c r="Q16" s="269">
        <v>59.023</v>
      </c>
      <c r="R16" s="217">
        <f t="shared" si="3"/>
        <v>2859.215</v>
      </c>
      <c r="S16" s="404">
        <f t="shared" si="4"/>
        <v>0.014416504786466755</v>
      </c>
      <c r="T16" s="221"/>
      <c r="U16" s="218"/>
      <c r="V16" s="217"/>
      <c r="W16" s="269"/>
      <c r="X16" s="217">
        <f t="shared" si="5"/>
        <v>0</v>
      </c>
      <c r="Y16" s="216" t="str">
        <f t="shared" si="6"/>
        <v>         /0</v>
      </c>
    </row>
    <row r="17" spans="1:25" ht="19.5" customHeight="1">
      <c r="A17" s="223" t="s">
        <v>157</v>
      </c>
      <c r="B17" s="221">
        <v>706.7940000000001</v>
      </c>
      <c r="C17" s="218">
        <v>382.96500000000003</v>
      </c>
      <c r="D17" s="217">
        <v>0</v>
      </c>
      <c r="E17" s="269">
        <v>0</v>
      </c>
      <c r="F17" s="217">
        <f t="shared" si="0"/>
        <v>1089.759</v>
      </c>
      <c r="G17" s="220">
        <f t="shared" si="1"/>
        <v>0.02037292187630864</v>
      </c>
      <c r="H17" s="221">
        <v>706.6320000000001</v>
      </c>
      <c r="I17" s="218">
        <v>408.126</v>
      </c>
      <c r="J17" s="217">
        <v>0</v>
      </c>
      <c r="K17" s="269">
        <v>0</v>
      </c>
      <c r="L17" s="217">
        <f t="shared" si="2"/>
        <v>1114.758</v>
      </c>
      <c r="M17" s="384">
        <f>IF(ISERROR(F17/L17-1),"         /0",(F17/L17-1))</f>
        <v>-0.0224254950401791</v>
      </c>
      <c r="N17" s="389">
        <v>2145.565</v>
      </c>
      <c r="O17" s="218">
        <v>1348.0549999999998</v>
      </c>
      <c r="P17" s="217">
        <v>0</v>
      </c>
      <c r="Q17" s="269">
        <v>0</v>
      </c>
      <c r="R17" s="217">
        <f t="shared" si="3"/>
        <v>3493.62</v>
      </c>
      <c r="S17" s="404">
        <f t="shared" si="4"/>
        <v>0.017615250847556402</v>
      </c>
      <c r="T17" s="221">
        <v>2542.9109999999996</v>
      </c>
      <c r="U17" s="218">
        <v>1560.6219999999994</v>
      </c>
      <c r="V17" s="217">
        <v>0</v>
      </c>
      <c r="W17" s="269">
        <v>0</v>
      </c>
      <c r="X17" s="217">
        <f t="shared" si="5"/>
        <v>4103.532999999999</v>
      </c>
      <c r="Y17" s="216">
        <f t="shared" si="6"/>
        <v>-0.14863119170724337</v>
      </c>
    </row>
    <row r="18" spans="1:25" ht="19.5" customHeight="1">
      <c r="A18" s="223" t="s">
        <v>158</v>
      </c>
      <c r="B18" s="221">
        <v>530.809</v>
      </c>
      <c r="C18" s="218">
        <v>237.733</v>
      </c>
      <c r="D18" s="217">
        <v>0</v>
      </c>
      <c r="E18" s="269">
        <v>0</v>
      </c>
      <c r="F18" s="217">
        <f aca="true" t="shared" si="7" ref="F18:F25">SUM(B18:E18)</f>
        <v>768.5419999999999</v>
      </c>
      <c r="G18" s="220">
        <f aca="true" t="shared" si="8" ref="G18:G25">F18/$F$9</f>
        <v>0.014367806207300873</v>
      </c>
      <c r="H18" s="221">
        <v>0</v>
      </c>
      <c r="I18" s="218">
        <v>0</v>
      </c>
      <c r="J18" s="217"/>
      <c r="K18" s="269"/>
      <c r="L18" s="217">
        <f aca="true" t="shared" si="9" ref="L18:L25">SUM(H18:K18)</f>
        <v>0</v>
      </c>
      <c r="M18" s="384" t="str">
        <f aca="true" t="shared" si="10" ref="M18:M25">IF(ISERROR(F18/L18-1),"         /0",(F18/L18-1))</f>
        <v>         /0</v>
      </c>
      <c r="N18" s="389">
        <v>991.52</v>
      </c>
      <c r="O18" s="218">
        <v>497.665</v>
      </c>
      <c r="P18" s="217"/>
      <c r="Q18" s="269"/>
      <c r="R18" s="217">
        <f aca="true" t="shared" si="11" ref="R18:R25">SUM(N18:Q18)</f>
        <v>1489.185</v>
      </c>
      <c r="S18" s="404">
        <f aca="true" t="shared" si="12" ref="S18:S25">R18/$R$9</f>
        <v>0.007508649290254315</v>
      </c>
      <c r="T18" s="221">
        <v>0</v>
      </c>
      <c r="U18" s="218">
        <v>0</v>
      </c>
      <c r="V18" s="217"/>
      <c r="W18" s="269"/>
      <c r="X18" s="217">
        <f aca="true" t="shared" si="13" ref="X18:X25">SUM(T18:W18)</f>
        <v>0</v>
      </c>
      <c r="Y18" s="216" t="str">
        <f aca="true" t="shared" si="14" ref="Y18:Y25">IF(ISERROR(R18/X18-1),"         /0",IF(R18/X18&gt;5,"  *  ",(R18/X18-1)))</f>
        <v>         /0</v>
      </c>
    </row>
    <row r="19" spans="1:25" ht="19.5" customHeight="1">
      <c r="A19" s="223" t="s">
        <v>214</v>
      </c>
      <c r="B19" s="221">
        <v>624.489</v>
      </c>
      <c r="C19" s="218">
        <v>0</v>
      </c>
      <c r="D19" s="217">
        <v>0</v>
      </c>
      <c r="E19" s="269">
        <v>0</v>
      </c>
      <c r="F19" s="217">
        <f t="shared" si="7"/>
        <v>624.489</v>
      </c>
      <c r="G19" s="220">
        <f t="shared" si="8"/>
        <v>0.011674751582335274</v>
      </c>
      <c r="H19" s="221">
        <v>1041.2849999999999</v>
      </c>
      <c r="I19" s="218"/>
      <c r="J19" s="217"/>
      <c r="K19" s="269"/>
      <c r="L19" s="217">
        <f t="shared" si="9"/>
        <v>1041.2849999999999</v>
      </c>
      <c r="M19" s="384">
        <f t="shared" si="10"/>
        <v>-0.4002708192281651</v>
      </c>
      <c r="N19" s="389">
        <v>2978.6789999999996</v>
      </c>
      <c r="O19" s="218"/>
      <c r="P19" s="217"/>
      <c r="Q19" s="269"/>
      <c r="R19" s="217">
        <f t="shared" si="11"/>
        <v>2978.6789999999996</v>
      </c>
      <c r="S19" s="404">
        <f t="shared" si="12"/>
        <v>0.015018856595550877</v>
      </c>
      <c r="T19" s="221">
        <v>3151.969</v>
      </c>
      <c r="U19" s="218"/>
      <c r="V19" s="217"/>
      <c r="W19" s="269"/>
      <c r="X19" s="217">
        <f t="shared" si="13"/>
        <v>3151.969</v>
      </c>
      <c r="Y19" s="216">
        <f t="shared" si="14"/>
        <v>-0.054978332591469115</v>
      </c>
    </row>
    <row r="20" spans="1:25" ht="19.5" customHeight="1">
      <c r="A20" s="223" t="s">
        <v>215</v>
      </c>
      <c r="B20" s="221">
        <v>441.15099999999995</v>
      </c>
      <c r="C20" s="218">
        <v>40.532</v>
      </c>
      <c r="D20" s="217">
        <v>47.875</v>
      </c>
      <c r="E20" s="269">
        <v>40.532</v>
      </c>
      <c r="F20" s="217">
        <f>SUM(B20:E20)</f>
        <v>570.09</v>
      </c>
      <c r="G20" s="220">
        <f>F20/$F$9</f>
        <v>0.010657768398760451</v>
      </c>
      <c r="H20" s="221">
        <v>1163.858</v>
      </c>
      <c r="I20" s="218">
        <v>199.04899999999998</v>
      </c>
      <c r="J20" s="217"/>
      <c r="K20" s="269"/>
      <c r="L20" s="217">
        <f>SUM(H20:K20)</f>
        <v>1362.907</v>
      </c>
      <c r="M20" s="384">
        <f>IF(ISERROR(F20/L20-1),"         /0",(F20/L20-1))</f>
        <v>-0.581710270766824</v>
      </c>
      <c r="N20" s="389">
        <v>2048.04</v>
      </c>
      <c r="O20" s="218">
        <v>168.452</v>
      </c>
      <c r="P20" s="217">
        <v>47.875</v>
      </c>
      <c r="Q20" s="269">
        <v>40.532</v>
      </c>
      <c r="R20" s="217">
        <f>SUM(N20:Q20)</f>
        <v>2304.8990000000003</v>
      </c>
      <c r="S20" s="404">
        <f>R20/$R$9</f>
        <v>0.011621577064271991</v>
      </c>
      <c r="T20" s="221">
        <v>4155.795</v>
      </c>
      <c r="U20" s="218">
        <v>800.3860000000001</v>
      </c>
      <c r="V20" s="217"/>
      <c r="W20" s="269"/>
      <c r="X20" s="217">
        <f>SUM(T20:W20)</f>
        <v>4956.1810000000005</v>
      </c>
      <c r="Y20" s="216">
        <f>IF(ISERROR(R20/X20-1),"         /0",IF(R20/X20&gt;5,"  *  ",(R20/X20-1)))</f>
        <v>-0.5349445470211842</v>
      </c>
    </row>
    <row r="21" spans="1:25" ht="19.5" customHeight="1">
      <c r="A21" s="223" t="s">
        <v>182</v>
      </c>
      <c r="B21" s="221">
        <v>240.92800000000005</v>
      </c>
      <c r="C21" s="218">
        <v>134.458</v>
      </c>
      <c r="D21" s="217">
        <v>0</v>
      </c>
      <c r="E21" s="269">
        <v>0</v>
      </c>
      <c r="F21" s="217">
        <f t="shared" si="7"/>
        <v>375.3860000000001</v>
      </c>
      <c r="G21" s="220">
        <f t="shared" si="8"/>
        <v>0.007017799028464088</v>
      </c>
      <c r="H21" s="221">
        <v>237.84100000000004</v>
      </c>
      <c r="I21" s="218">
        <v>158.706</v>
      </c>
      <c r="J21" s="217"/>
      <c r="K21" s="269"/>
      <c r="L21" s="217">
        <f t="shared" si="9"/>
        <v>396.547</v>
      </c>
      <c r="M21" s="384">
        <f t="shared" si="10"/>
        <v>-0.05336315745674525</v>
      </c>
      <c r="N21" s="389">
        <v>827.7499999999999</v>
      </c>
      <c r="O21" s="218">
        <v>504.216</v>
      </c>
      <c r="P21" s="217"/>
      <c r="Q21" s="269"/>
      <c r="R21" s="217">
        <f t="shared" si="11"/>
        <v>1331.966</v>
      </c>
      <c r="S21" s="404">
        <f t="shared" si="12"/>
        <v>0.006715932245183022</v>
      </c>
      <c r="T21" s="221">
        <v>665.582</v>
      </c>
      <c r="U21" s="218">
        <v>533.2080000000001</v>
      </c>
      <c r="V21" s="217"/>
      <c r="W21" s="269"/>
      <c r="X21" s="217">
        <f t="shared" si="13"/>
        <v>1198.79</v>
      </c>
      <c r="Y21" s="216">
        <f t="shared" si="14"/>
        <v>0.11109201778459932</v>
      </c>
    </row>
    <row r="22" spans="1:25" ht="19.5" customHeight="1">
      <c r="A22" s="223" t="s">
        <v>213</v>
      </c>
      <c r="B22" s="221">
        <v>0</v>
      </c>
      <c r="C22" s="218">
        <v>347.291</v>
      </c>
      <c r="D22" s="217">
        <v>0</v>
      </c>
      <c r="E22" s="269">
        <v>0</v>
      </c>
      <c r="F22" s="217">
        <f t="shared" si="7"/>
        <v>347.291</v>
      </c>
      <c r="G22" s="220">
        <f t="shared" si="8"/>
        <v>0.0064925661649457385</v>
      </c>
      <c r="H22" s="221">
        <v>278.351</v>
      </c>
      <c r="I22" s="218">
        <v>133.671</v>
      </c>
      <c r="J22" s="217"/>
      <c r="K22" s="269"/>
      <c r="L22" s="217">
        <f t="shared" si="9"/>
        <v>412.022</v>
      </c>
      <c r="M22" s="384">
        <f t="shared" si="10"/>
        <v>-0.1571056885311949</v>
      </c>
      <c r="N22" s="389"/>
      <c r="O22" s="218">
        <v>1189.8429999999998</v>
      </c>
      <c r="P22" s="217"/>
      <c r="Q22" s="269"/>
      <c r="R22" s="217">
        <f t="shared" si="11"/>
        <v>1189.8429999999998</v>
      </c>
      <c r="S22" s="404">
        <f t="shared" si="12"/>
        <v>0.00599933104178733</v>
      </c>
      <c r="T22" s="221">
        <v>1190.328</v>
      </c>
      <c r="U22" s="218">
        <v>597.0640000000001</v>
      </c>
      <c r="V22" s="217"/>
      <c r="W22" s="269"/>
      <c r="X22" s="217">
        <f t="shared" si="13"/>
        <v>1787.392</v>
      </c>
      <c r="Y22" s="216">
        <f t="shared" si="14"/>
        <v>-0.3343133459252364</v>
      </c>
    </row>
    <row r="23" spans="1:25" ht="19.5" customHeight="1">
      <c r="A23" s="223" t="s">
        <v>200</v>
      </c>
      <c r="B23" s="221">
        <v>59.193000000000005</v>
      </c>
      <c r="C23" s="218">
        <v>83.234</v>
      </c>
      <c r="D23" s="217">
        <v>0</v>
      </c>
      <c r="E23" s="269">
        <v>0</v>
      </c>
      <c r="F23" s="217">
        <f>SUM(B23:E23)</f>
        <v>142.427</v>
      </c>
      <c r="G23" s="220">
        <f t="shared" si="8"/>
        <v>0.0026626567379365623</v>
      </c>
      <c r="H23" s="221">
        <v>240.015</v>
      </c>
      <c r="I23" s="218">
        <v>259.661</v>
      </c>
      <c r="J23" s="217"/>
      <c r="K23" s="269"/>
      <c r="L23" s="217">
        <f>SUM(H23:K23)</f>
        <v>499.676</v>
      </c>
      <c r="M23" s="384">
        <f>IF(ISERROR(F23/L23-1),"         /0",(F23/L23-1))</f>
        <v>-0.7149612949191075</v>
      </c>
      <c r="N23" s="389">
        <v>279.87399999999997</v>
      </c>
      <c r="O23" s="218">
        <v>361.75899999999996</v>
      </c>
      <c r="P23" s="217"/>
      <c r="Q23" s="269"/>
      <c r="R23" s="217">
        <f>SUM(N23:Q23)</f>
        <v>641.6329999999999</v>
      </c>
      <c r="S23" s="404">
        <f t="shared" si="12"/>
        <v>0.003235190503566546</v>
      </c>
      <c r="T23" s="221">
        <v>475.883</v>
      </c>
      <c r="U23" s="218">
        <v>558.021</v>
      </c>
      <c r="V23" s="217"/>
      <c r="W23" s="269"/>
      <c r="X23" s="217">
        <f>SUM(T23:W23)</f>
        <v>1033.904</v>
      </c>
      <c r="Y23" s="216">
        <f>IF(ISERROR(R23/X23-1),"         /0",IF(R23/X23&gt;5,"  *  ",(R23/X23-1)))</f>
        <v>-0.3794075658861945</v>
      </c>
    </row>
    <row r="24" spans="1:25" ht="19.5" customHeight="1">
      <c r="A24" s="223" t="s">
        <v>212</v>
      </c>
      <c r="B24" s="221">
        <v>115.847</v>
      </c>
      <c r="C24" s="218">
        <v>0</v>
      </c>
      <c r="D24" s="217">
        <v>0</v>
      </c>
      <c r="E24" s="269">
        <v>0</v>
      </c>
      <c r="F24" s="217">
        <f t="shared" si="7"/>
        <v>115.847</v>
      </c>
      <c r="G24" s="220">
        <f t="shared" si="8"/>
        <v>0.0021657466289378906</v>
      </c>
      <c r="H24" s="221">
        <v>50.832</v>
      </c>
      <c r="I24" s="218"/>
      <c r="J24" s="217"/>
      <c r="K24" s="269"/>
      <c r="L24" s="217">
        <f t="shared" si="9"/>
        <v>50.832</v>
      </c>
      <c r="M24" s="384">
        <f t="shared" si="10"/>
        <v>1.279017154548316</v>
      </c>
      <c r="N24" s="389">
        <v>381.27</v>
      </c>
      <c r="O24" s="218"/>
      <c r="P24" s="217"/>
      <c r="Q24" s="269"/>
      <c r="R24" s="217">
        <f t="shared" si="11"/>
        <v>381.27</v>
      </c>
      <c r="S24" s="404">
        <f t="shared" si="12"/>
        <v>0.0019224090458171837</v>
      </c>
      <c r="T24" s="221">
        <v>214.574</v>
      </c>
      <c r="U24" s="218"/>
      <c r="V24" s="217"/>
      <c r="W24" s="269"/>
      <c r="X24" s="217">
        <f t="shared" si="13"/>
        <v>214.574</v>
      </c>
      <c r="Y24" s="216">
        <f t="shared" si="14"/>
        <v>0.7768695182081704</v>
      </c>
    </row>
    <row r="25" spans="1:25" ht="19.5" customHeight="1">
      <c r="A25" s="223" t="s">
        <v>193</v>
      </c>
      <c r="B25" s="221">
        <v>91.837</v>
      </c>
      <c r="C25" s="218">
        <v>0.092</v>
      </c>
      <c r="D25" s="217">
        <v>0</v>
      </c>
      <c r="E25" s="269">
        <v>0</v>
      </c>
      <c r="F25" s="217">
        <f t="shared" si="7"/>
        <v>91.929</v>
      </c>
      <c r="G25" s="220">
        <f t="shared" si="8"/>
        <v>0.001718602310388973</v>
      </c>
      <c r="H25" s="221">
        <v>51.821</v>
      </c>
      <c r="I25" s="218">
        <v>1.4809999999999999</v>
      </c>
      <c r="J25" s="217"/>
      <c r="K25" s="269"/>
      <c r="L25" s="217">
        <f t="shared" si="9"/>
        <v>53.302</v>
      </c>
      <c r="M25" s="384">
        <f t="shared" si="10"/>
        <v>0.7246820006753969</v>
      </c>
      <c r="N25" s="389">
        <v>449.326</v>
      </c>
      <c r="O25" s="218">
        <v>4.863</v>
      </c>
      <c r="P25" s="217"/>
      <c r="Q25" s="269"/>
      <c r="R25" s="217">
        <f t="shared" si="11"/>
        <v>454.189</v>
      </c>
      <c r="S25" s="404">
        <f t="shared" si="12"/>
        <v>0.0022900753851880845</v>
      </c>
      <c r="T25" s="221">
        <v>154.61</v>
      </c>
      <c r="U25" s="218">
        <v>3.223</v>
      </c>
      <c r="V25" s="217"/>
      <c r="W25" s="269"/>
      <c r="X25" s="217">
        <f t="shared" si="13"/>
        <v>157.83300000000003</v>
      </c>
      <c r="Y25" s="216">
        <f t="shared" si="14"/>
        <v>1.8776554966325163</v>
      </c>
    </row>
    <row r="26" spans="1:25" ht="19.5" customHeight="1">
      <c r="A26" s="223" t="s">
        <v>206</v>
      </c>
      <c r="B26" s="221">
        <v>51.579</v>
      </c>
      <c r="C26" s="218">
        <v>0</v>
      </c>
      <c r="D26" s="217">
        <v>0</v>
      </c>
      <c r="E26" s="269">
        <v>0</v>
      </c>
      <c r="F26" s="217">
        <f aca="true" t="shared" si="15" ref="F26:F31">SUM(B26:E26)</f>
        <v>51.579</v>
      </c>
      <c r="G26" s="220">
        <f aca="true" t="shared" si="16" ref="G26:G31">F26/$F$9</f>
        <v>0.0009642636009045332</v>
      </c>
      <c r="H26" s="221">
        <v>29.482</v>
      </c>
      <c r="I26" s="218">
        <v>0</v>
      </c>
      <c r="J26" s="217"/>
      <c r="K26" s="269"/>
      <c r="L26" s="217">
        <f aca="true" t="shared" si="17" ref="L26:L31">SUM(H26:K26)</f>
        <v>29.482</v>
      </c>
      <c r="M26" s="384">
        <f>IF(ISERROR(F26/L26-1),"         /0",(F26/L26-1))</f>
        <v>0.7495081744793435</v>
      </c>
      <c r="N26" s="389">
        <v>210.911</v>
      </c>
      <c r="O26" s="218">
        <v>0</v>
      </c>
      <c r="P26" s="217"/>
      <c r="Q26" s="269"/>
      <c r="R26" s="217">
        <f aca="true" t="shared" si="18" ref="R26:R31">SUM(N26:Q26)</f>
        <v>210.911</v>
      </c>
      <c r="S26" s="404">
        <f aca="true" t="shared" si="19" ref="S26:S31">R26/$R$9</f>
        <v>0.0010634385455513102</v>
      </c>
      <c r="T26" s="221">
        <v>195.31500000000003</v>
      </c>
      <c r="U26" s="218">
        <v>0</v>
      </c>
      <c r="V26" s="217"/>
      <c r="W26" s="269"/>
      <c r="X26" s="217">
        <f aca="true" t="shared" si="20" ref="X26:X31">SUM(T26:W26)</f>
        <v>195.31500000000003</v>
      </c>
      <c r="Y26" s="216">
        <f aca="true" t="shared" si="21" ref="Y26:Y31">IF(ISERROR(R26/X26-1),"         /0",IF(R26/X26&gt;5,"  *  ",(R26/X26-1)))</f>
        <v>0.07985049791362653</v>
      </c>
    </row>
    <row r="27" spans="1:25" ht="19.5" customHeight="1" thickBot="1">
      <c r="A27" s="223" t="s">
        <v>169</v>
      </c>
      <c r="B27" s="221">
        <v>16.186</v>
      </c>
      <c r="C27" s="218">
        <v>11.188</v>
      </c>
      <c r="D27" s="217">
        <v>0.2</v>
      </c>
      <c r="E27" s="269">
        <v>0.2</v>
      </c>
      <c r="F27" s="217">
        <f t="shared" si="15"/>
        <v>27.774</v>
      </c>
      <c r="G27" s="220">
        <f t="shared" si="16"/>
        <v>0.0005192318046399214</v>
      </c>
      <c r="H27" s="221">
        <v>11.450999999999999</v>
      </c>
      <c r="I27" s="218">
        <v>11.832</v>
      </c>
      <c r="J27" s="217">
        <v>880.379</v>
      </c>
      <c r="K27" s="269">
        <v>862.273</v>
      </c>
      <c r="L27" s="217">
        <f t="shared" si="17"/>
        <v>1765.935</v>
      </c>
      <c r="M27" s="384">
        <f>IF(ISERROR(F27/L27-1),"         /0",(F27/L27-1))</f>
        <v>-0.9842723543052264</v>
      </c>
      <c r="N27" s="389">
        <v>61.53</v>
      </c>
      <c r="O27" s="218">
        <v>77.25999999999999</v>
      </c>
      <c r="P27" s="217">
        <v>2.3209999999999997</v>
      </c>
      <c r="Q27" s="269">
        <v>0.9579999999999999</v>
      </c>
      <c r="R27" s="217">
        <f t="shared" si="18"/>
        <v>142.069</v>
      </c>
      <c r="S27" s="404">
        <f t="shared" si="19"/>
        <v>0.0007163289289222899</v>
      </c>
      <c r="T27" s="221">
        <v>160.08300000000003</v>
      </c>
      <c r="U27" s="218">
        <v>54.948</v>
      </c>
      <c r="V27" s="217">
        <v>3931.6429999999996</v>
      </c>
      <c r="W27" s="269">
        <v>3119.52</v>
      </c>
      <c r="X27" s="217">
        <f t="shared" si="20"/>
        <v>7266.1939999999995</v>
      </c>
      <c r="Y27" s="216">
        <f t="shared" si="21"/>
        <v>-0.9804479484032493</v>
      </c>
    </row>
    <row r="28" spans="1:25" s="224" customFormat="1" ht="19.5" customHeight="1">
      <c r="A28" s="231" t="s">
        <v>60</v>
      </c>
      <c r="B28" s="228">
        <f>SUM(B29:B42)</f>
        <v>3641.0999999999995</v>
      </c>
      <c r="C28" s="227">
        <f>SUM(C29:C42)</f>
        <v>4482.16</v>
      </c>
      <c r="D28" s="226">
        <f>SUM(D29:D42)</f>
        <v>53.888</v>
      </c>
      <c r="E28" s="298">
        <f>SUM(E29:E42)</f>
        <v>189.95</v>
      </c>
      <c r="F28" s="226">
        <f t="shared" si="15"/>
        <v>8367.098</v>
      </c>
      <c r="G28" s="229">
        <f t="shared" si="16"/>
        <v>0.15642195557496497</v>
      </c>
      <c r="H28" s="228">
        <f>SUM(H29:H42)</f>
        <v>3532.787</v>
      </c>
      <c r="I28" s="227">
        <f>SUM(I29:I42)</f>
        <v>3749.9949999999994</v>
      </c>
      <c r="J28" s="226">
        <f>SUM(J29:J42)</f>
        <v>53.216</v>
      </c>
      <c r="K28" s="298">
        <f>SUM(K29:K42)</f>
        <v>413.84999999999997</v>
      </c>
      <c r="L28" s="226">
        <f t="shared" si="17"/>
        <v>7749.848</v>
      </c>
      <c r="M28" s="383">
        <f>IF(ISERROR(F28/L28-1),"         /0",(F28/L28-1))</f>
        <v>0.07964672339380074</v>
      </c>
      <c r="N28" s="388">
        <f>SUM(N29:N42)</f>
        <v>14422.332999999997</v>
      </c>
      <c r="O28" s="227">
        <f>SUM(O29:O42)</f>
        <v>17337.439</v>
      </c>
      <c r="P28" s="226">
        <f>SUM(P29:P42)</f>
        <v>597.384</v>
      </c>
      <c r="Q28" s="298">
        <f>SUM(Q29:Q42)</f>
        <v>1065.4509999999998</v>
      </c>
      <c r="R28" s="226">
        <f t="shared" si="18"/>
        <v>33422.606999999996</v>
      </c>
      <c r="S28" s="403">
        <f t="shared" si="19"/>
        <v>0.16852079112333182</v>
      </c>
      <c r="T28" s="228">
        <f>SUM(T29:T42)</f>
        <v>12976.831</v>
      </c>
      <c r="U28" s="227">
        <f>SUM(U29:U42)</f>
        <v>14797.701999999997</v>
      </c>
      <c r="V28" s="226">
        <f>SUM(V29:V42)</f>
        <v>379.98299999999995</v>
      </c>
      <c r="W28" s="298">
        <f>SUM(W29:W42)</f>
        <v>1624.268</v>
      </c>
      <c r="X28" s="226">
        <f t="shared" si="20"/>
        <v>29778.783999999996</v>
      </c>
      <c r="Y28" s="225">
        <f t="shared" si="21"/>
        <v>0.12236305552301929</v>
      </c>
    </row>
    <row r="29" spans="1:25" ht="19.5" customHeight="1">
      <c r="A29" s="238" t="s">
        <v>174</v>
      </c>
      <c r="B29" s="235">
        <v>1457.936</v>
      </c>
      <c r="C29" s="233">
        <v>1489.161</v>
      </c>
      <c r="D29" s="234">
        <v>0</v>
      </c>
      <c r="E29" s="281">
        <v>0</v>
      </c>
      <c r="F29" s="234">
        <f t="shared" si="15"/>
        <v>2947.0969999999998</v>
      </c>
      <c r="G29" s="236">
        <f t="shared" si="16"/>
        <v>0.05509564678328287</v>
      </c>
      <c r="H29" s="235">
        <v>1753.1399999999999</v>
      </c>
      <c r="I29" s="233">
        <v>1604.7269999999999</v>
      </c>
      <c r="J29" s="234"/>
      <c r="K29" s="233"/>
      <c r="L29" s="234">
        <f t="shared" si="17"/>
        <v>3357.8669999999997</v>
      </c>
      <c r="M29" s="385">
        <f>IF(ISERROR(F29/L29-1),"         /0",(F29/L29-1))</f>
        <v>-0.12233063429849966</v>
      </c>
      <c r="N29" s="390">
        <v>6483.686999999999</v>
      </c>
      <c r="O29" s="233">
        <v>5943.418999999998</v>
      </c>
      <c r="P29" s="234"/>
      <c r="Q29" s="233"/>
      <c r="R29" s="234">
        <f t="shared" si="18"/>
        <v>12427.105999999996</v>
      </c>
      <c r="S29" s="405">
        <f t="shared" si="19"/>
        <v>0.0626589581864007</v>
      </c>
      <c r="T29" s="235">
        <v>5690.736000000002</v>
      </c>
      <c r="U29" s="233">
        <v>5270.855</v>
      </c>
      <c r="V29" s="234"/>
      <c r="W29" s="281"/>
      <c r="X29" s="234">
        <f t="shared" si="20"/>
        <v>10961.591</v>
      </c>
      <c r="Y29" s="232">
        <f t="shared" si="21"/>
        <v>0.13369546446314184</v>
      </c>
    </row>
    <row r="30" spans="1:25" ht="19.5" customHeight="1">
      <c r="A30" s="238" t="s">
        <v>157</v>
      </c>
      <c r="B30" s="235">
        <v>1109.554</v>
      </c>
      <c r="C30" s="233">
        <v>931.149</v>
      </c>
      <c r="D30" s="234">
        <v>0</v>
      </c>
      <c r="E30" s="281">
        <v>0</v>
      </c>
      <c r="F30" s="234">
        <f t="shared" si="15"/>
        <v>2040.703</v>
      </c>
      <c r="G30" s="236">
        <f t="shared" si="16"/>
        <v>0.03815071294822861</v>
      </c>
      <c r="H30" s="235">
        <v>765.889</v>
      </c>
      <c r="I30" s="233">
        <v>645.207</v>
      </c>
      <c r="J30" s="234">
        <v>0</v>
      </c>
      <c r="K30" s="233">
        <v>0</v>
      </c>
      <c r="L30" s="234">
        <f t="shared" si="17"/>
        <v>1411.096</v>
      </c>
      <c r="M30" s="385">
        <f>IF(ISERROR(F30/L30-1),"         /0",(F30/L30-1))</f>
        <v>0.44618296699870164</v>
      </c>
      <c r="N30" s="390">
        <v>3046.070999999999</v>
      </c>
      <c r="O30" s="233">
        <v>2797.388</v>
      </c>
      <c r="P30" s="234">
        <v>0</v>
      </c>
      <c r="Q30" s="233">
        <v>0</v>
      </c>
      <c r="R30" s="234">
        <f t="shared" si="18"/>
        <v>5843.458999999999</v>
      </c>
      <c r="S30" s="405">
        <f t="shared" si="19"/>
        <v>0.029463420779137706</v>
      </c>
      <c r="T30" s="235">
        <v>3439.595</v>
      </c>
      <c r="U30" s="233">
        <v>3394.907</v>
      </c>
      <c r="V30" s="234">
        <v>0</v>
      </c>
      <c r="W30" s="233">
        <v>0</v>
      </c>
      <c r="X30" s="234">
        <f t="shared" si="20"/>
        <v>6834.502</v>
      </c>
      <c r="Y30" s="232">
        <f t="shared" si="21"/>
        <v>-0.14500588338404197</v>
      </c>
    </row>
    <row r="31" spans="1:25" ht="19.5" customHeight="1">
      <c r="A31" s="238" t="s">
        <v>186</v>
      </c>
      <c r="B31" s="235">
        <v>283.142</v>
      </c>
      <c r="C31" s="233">
        <v>772.14</v>
      </c>
      <c r="D31" s="234">
        <v>0</v>
      </c>
      <c r="E31" s="281">
        <v>0</v>
      </c>
      <c r="F31" s="234">
        <f t="shared" si="15"/>
        <v>1055.282</v>
      </c>
      <c r="G31" s="236">
        <f t="shared" si="16"/>
        <v>0.019728378240945685</v>
      </c>
      <c r="H31" s="235"/>
      <c r="I31" s="233"/>
      <c r="J31" s="234"/>
      <c r="K31" s="233"/>
      <c r="L31" s="234">
        <f t="shared" si="17"/>
        <v>0</v>
      </c>
      <c r="M31" s="385" t="str">
        <f>IF(ISERROR(F31/L31-1),"         /0",(F31/L31-1))</f>
        <v>         /0</v>
      </c>
      <c r="N31" s="390">
        <v>1092.587</v>
      </c>
      <c r="O31" s="233">
        <v>3072.959</v>
      </c>
      <c r="P31" s="234"/>
      <c r="Q31" s="233"/>
      <c r="R31" s="234">
        <f t="shared" si="18"/>
        <v>4165.546</v>
      </c>
      <c r="S31" s="405">
        <f t="shared" si="19"/>
        <v>0.021003182288581813</v>
      </c>
      <c r="T31" s="235"/>
      <c r="U31" s="233"/>
      <c r="V31" s="234"/>
      <c r="W31" s="233"/>
      <c r="X31" s="234">
        <f t="shared" si="20"/>
        <v>0</v>
      </c>
      <c r="Y31" s="232" t="str">
        <f t="shared" si="21"/>
        <v>         /0</v>
      </c>
    </row>
    <row r="32" spans="1:25" ht="19.5" customHeight="1">
      <c r="A32" s="238" t="s">
        <v>158</v>
      </c>
      <c r="B32" s="235">
        <v>204.807</v>
      </c>
      <c r="C32" s="233">
        <v>171.102</v>
      </c>
      <c r="D32" s="234">
        <v>0</v>
      </c>
      <c r="E32" s="281">
        <v>0</v>
      </c>
      <c r="F32" s="234">
        <f aca="true" t="shared" si="22" ref="F32:F40">SUM(B32:E32)</f>
        <v>375.909</v>
      </c>
      <c r="G32" s="236">
        <f aca="true" t="shared" si="23" ref="G32:G40">F32/$F$9</f>
        <v>0.007027576454611803</v>
      </c>
      <c r="H32" s="235">
        <v>0</v>
      </c>
      <c r="I32" s="233">
        <v>0</v>
      </c>
      <c r="J32" s="234"/>
      <c r="K32" s="233"/>
      <c r="L32" s="234">
        <f aca="true" t="shared" si="24" ref="L32:L40">SUM(H32:K32)</f>
        <v>0</v>
      </c>
      <c r="M32" s="385" t="str">
        <f aca="true" t="shared" si="25" ref="M32:M40">IF(ISERROR(F32/L32-1),"         /0",(F32/L32-1))</f>
        <v>         /0</v>
      </c>
      <c r="N32" s="390">
        <v>409.299</v>
      </c>
      <c r="O32" s="233">
        <v>405.65999999999997</v>
      </c>
      <c r="P32" s="234"/>
      <c r="Q32" s="233"/>
      <c r="R32" s="234">
        <f aca="true" t="shared" si="26" ref="R32:R40">SUM(N32:Q32)</f>
        <v>814.959</v>
      </c>
      <c r="S32" s="405">
        <f aca="true" t="shared" si="27" ref="S32:S40">R32/$R$9</f>
        <v>0.004109120973509918</v>
      </c>
      <c r="T32" s="235">
        <v>0</v>
      </c>
      <c r="U32" s="233">
        <v>0</v>
      </c>
      <c r="V32" s="234"/>
      <c r="W32" s="233"/>
      <c r="X32" s="234">
        <f aca="true" t="shared" si="28" ref="X32:X40">SUM(T32:W32)</f>
        <v>0</v>
      </c>
      <c r="Y32" s="232" t="str">
        <f aca="true" t="shared" si="29" ref="Y32:Y40">IF(ISERROR(R32/X32-1),"         /0",IF(R32/X32&gt;5,"  *  ",(R32/X32-1)))</f>
        <v>         /0</v>
      </c>
    </row>
    <row r="33" spans="1:25" ht="19.5" customHeight="1">
      <c r="A33" s="238" t="s">
        <v>208</v>
      </c>
      <c r="B33" s="235">
        <v>0</v>
      </c>
      <c r="C33" s="233">
        <v>327.77299999999997</v>
      </c>
      <c r="D33" s="234">
        <v>0</v>
      </c>
      <c r="E33" s="281">
        <v>0</v>
      </c>
      <c r="F33" s="234">
        <f t="shared" si="22"/>
        <v>327.77299999999997</v>
      </c>
      <c r="G33" s="236">
        <f t="shared" si="23"/>
        <v>0.0061276793512724465</v>
      </c>
      <c r="H33" s="235"/>
      <c r="I33" s="233">
        <v>316.791</v>
      </c>
      <c r="J33" s="234"/>
      <c r="K33" s="233"/>
      <c r="L33" s="234">
        <f t="shared" si="24"/>
        <v>316.791</v>
      </c>
      <c r="M33" s="385">
        <f t="shared" si="25"/>
        <v>0.03466638888099727</v>
      </c>
      <c r="N33" s="390"/>
      <c r="O33" s="233">
        <v>1101.6509999999998</v>
      </c>
      <c r="P33" s="234"/>
      <c r="Q33" s="233"/>
      <c r="R33" s="234">
        <f t="shared" si="26"/>
        <v>1101.6509999999998</v>
      </c>
      <c r="S33" s="405">
        <f t="shared" si="27"/>
        <v>0.005554656405522454</v>
      </c>
      <c r="T33" s="235"/>
      <c r="U33" s="233">
        <v>950.671</v>
      </c>
      <c r="V33" s="234"/>
      <c r="W33" s="233"/>
      <c r="X33" s="234">
        <f t="shared" si="28"/>
        <v>950.671</v>
      </c>
      <c r="Y33" s="232">
        <f t="shared" si="29"/>
        <v>0.15881414285278472</v>
      </c>
    </row>
    <row r="34" spans="1:25" ht="19.5" customHeight="1">
      <c r="A34" s="238" t="s">
        <v>180</v>
      </c>
      <c r="B34" s="235">
        <v>88.72200000000001</v>
      </c>
      <c r="C34" s="233">
        <v>232.615</v>
      </c>
      <c r="D34" s="234">
        <v>0</v>
      </c>
      <c r="E34" s="281">
        <v>0</v>
      </c>
      <c r="F34" s="234">
        <f t="shared" si="22"/>
        <v>321.337</v>
      </c>
      <c r="G34" s="236">
        <f t="shared" si="23"/>
        <v>0.006007359055504371</v>
      </c>
      <c r="H34" s="235">
        <v>107.912</v>
      </c>
      <c r="I34" s="233">
        <v>206.10899999999998</v>
      </c>
      <c r="J34" s="234"/>
      <c r="K34" s="233"/>
      <c r="L34" s="234">
        <f t="shared" si="24"/>
        <v>314.02099999999996</v>
      </c>
      <c r="M34" s="385">
        <f t="shared" si="25"/>
        <v>0.023297804923874565</v>
      </c>
      <c r="N34" s="390">
        <v>358.427</v>
      </c>
      <c r="O34" s="233">
        <v>825.86</v>
      </c>
      <c r="P34" s="234"/>
      <c r="Q34" s="233"/>
      <c r="R34" s="234">
        <f t="shared" si="26"/>
        <v>1184.287</v>
      </c>
      <c r="S34" s="405">
        <f t="shared" si="27"/>
        <v>0.005971317023746152</v>
      </c>
      <c r="T34" s="235">
        <v>421.694</v>
      </c>
      <c r="U34" s="233">
        <v>922.3169999999999</v>
      </c>
      <c r="V34" s="234"/>
      <c r="W34" s="233"/>
      <c r="X34" s="234">
        <f t="shared" si="28"/>
        <v>1344.011</v>
      </c>
      <c r="Y34" s="232">
        <f t="shared" si="29"/>
        <v>-0.1188412892454005</v>
      </c>
    </row>
    <row r="35" spans="1:25" ht="19.5" customHeight="1">
      <c r="A35" s="238" t="s">
        <v>172</v>
      </c>
      <c r="B35" s="235">
        <v>116.797</v>
      </c>
      <c r="C35" s="233">
        <v>116.572</v>
      </c>
      <c r="D35" s="234">
        <v>0</v>
      </c>
      <c r="E35" s="281">
        <v>0</v>
      </c>
      <c r="F35" s="234">
        <f>SUM(B35:E35)</f>
        <v>233.369</v>
      </c>
      <c r="G35" s="236">
        <f>F35/$F$9</f>
        <v>0.004362807194390935</v>
      </c>
      <c r="H35" s="235">
        <v>89.815</v>
      </c>
      <c r="I35" s="233"/>
      <c r="J35" s="234"/>
      <c r="K35" s="233"/>
      <c r="L35" s="234">
        <f>SUM(H35:K35)</f>
        <v>89.815</v>
      </c>
      <c r="M35" s="385">
        <f>IF(ISERROR(F35/L35-1),"         /0",(F35/L35-1))</f>
        <v>1.5983299003507212</v>
      </c>
      <c r="N35" s="390">
        <v>557.2560000000001</v>
      </c>
      <c r="O35" s="233">
        <v>713.7620000000001</v>
      </c>
      <c r="P35" s="234"/>
      <c r="Q35" s="233"/>
      <c r="R35" s="234">
        <f>SUM(N35:Q35)</f>
        <v>1271.018</v>
      </c>
      <c r="S35" s="405">
        <f>R35/$R$9</f>
        <v>0.006408625122869529</v>
      </c>
      <c r="T35" s="235">
        <v>389.6310000000001</v>
      </c>
      <c r="U35" s="233">
        <v>205.30199999999996</v>
      </c>
      <c r="V35" s="234"/>
      <c r="W35" s="233"/>
      <c r="X35" s="234">
        <f>SUM(T35:W35)</f>
        <v>594.933</v>
      </c>
      <c r="Y35" s="232">
        <f>IF(ISERROR(R35/X35-1),"         /0",IF(R35/X35&gt;5,"  *  ",(R35/X35-1)))</f>
        <v>1.1364052758882095</v>
      </c>
    </row>
    <row r="36" spans="1:25" ht="19.5" customHeight="1">
      <c r="A36" s="238" t="s">
        <v>178</v>
      </c>
      <c r="B36" s="235">
        <v>50.566</v>
      </c>
      <c r="C36" s="233">
        <v>142.90599999999998</v>
      </c>
      <c r="D36" s="234">
        <v>0</v>
      </c>
      <c r="E36" s="281">
        <v>0</v>
      </c>
      <c r="F36" s="234">
        <f>SUM(B36:E36)</f>
        <v>193.47199999999998</v>
      </c>
      <c r="G36" s="236">
        <f>F36/$F$9</f>
        <v>0.0036169372689311896</v>
      </c>
      <c r="H36" s="235">
        <v>42.598</v>
      </c>
      <c r="I36" s="233">
        <v>146.82000000000002</v>
      </c>
      <c r="J36" s="234"/>
      <c r="K36" s="233"/>
      <c r="L36" s="234">
        <f>SUM(H36:K36)</f>
        <v>189.418</v>
      </c>
      <c r="M36" s="385">
        <f>IF(ISERROR(F36/L36-1),"         /0",(F36/L36-1))</f>
        <v>0.021402401038971952</v>
      </c>
      <c r="N36" s="390">
        <v>225.676</v>
      </c>
      <c r="O36" s="233">
        <v>1000.315</v>
      </c>
      <c r="P36" s="234"/>
      <c r="Q36" s="233"/>
      <c r="R36" s="234">
        <f>SUM(N36:Q36)</f>
        <v>1225.991</v>
      </c>
      <c r="S36" s="405">
        <f>R36/$R$9</f>
        <v>0.006181593591130839</v>
      </c>
      <c r="T36" s="235">
        <v>156.92399999999998</v>
      </c>
      <c r="U36" s="233">
        <v>594.6859999999999</v>
      </c>
      <c r="V36" s="234"/>
      <c r="W36" s="233"/>
      <c r="X36" s="234">
        <f>SUM(T36:W36)</f>
        <v>751.6099999999999</v>
      </c>
      <c r="Y36" s="232">
        <f>IF(ISERROR(R36/X36-1),"         /0",IF(R36/X36&gt;5,"  *  ",(R36/X36-1)))</f>
        <v>0.6311531246258035</v>
      </c>
    </row>
    <row r="37" spans="1:25" ht="19.5" customHeight="1">
      <c r="A37" s="238" t="s">
        <v>181</v>
      </c>
      <c r="B37" s="235">
        <v>105.885</v>
      </c>
      <c r="C37" s="233">
        <v>84.032</v>
      </c>
      <c r="D37" s="234">
        <v>0</v>
      </c>
      <c r="E37" s="281">
        <v>0</v>
      </c>
      <c r="F37" s="234">
        <f t="shared" si="22"/>
        <v>189.917</v>
      </c>
      <c r="G37" s="236">
        <f t="shared" si="23"/>
        <v>0.003550476943969178</v>
      </c>
      <c r="H37" s="235">
        <v>148.097</v>
      </c>
      <c r="I37" s="233">
        <v>90.25200000000001</v>
      </c>
      <c r="J37" s="234"/>
      <c r="K37" s="233"/>
      <c r="L37" s="234">
        <f t="shared" si="24"/>
        <v>238.34900000000002</v>
      </c>
      <c r="M37" s="385">
        <f t="shared" si="25"/>
        <v>-0.20319783175091988</v>
      </c>
      <c r="N37" s="390">
        <v>494.62299999999993</v>
      </c>
      <c r="O37" s="233">
        <v>397.54499999999996</v>
      </c>
      <c r="P37" s="234"/>
      <c r="Q37" s="233"/>
      <c r="R37" s="234">
        <f t="shared" si="26"/>
        <v>892.1679999999999</v>
      </c>
      <c r="S37" s="405">
        <f t="shared" si="27"/>
        <v>0.004498418007156674</v>
      </c>
      <c r="T37" s="235">
        <v>382.17</v>
      </c>
      <c r="U37" s="233">
        <v>269.675</v>
      </c>
      <c r="V37" s="234"/>
      <c r="W37" s="233"/>
      <c r="X37" s="234">
        <f t="shared" si="28"/>
        <v>651.845</v>
      </c>
      <c r="Y37" s="232">
        <f t="shared" si="29"/>
        <v>0.36868120488766487</v>
      </c>
    </row>
    <row r="38" spans="1:25" ht="19.5" customHeight="1">
      <c r="A38" s="238" t="s">
        <v>217</v>
      </c>
      <c r="B38" s="235">
        <v>87.45899999999999</v>
      </c>
      <c r="C38" s="233">
        <v>84.872</v>
      </c>
      <c r="D38" s="234">
        <v>0</v>
      </c>
      <c r="E38" s="281">
        <v>0</v>
      </c>
      <c r="F38" s="234">
        <f t="shared" si="22"/>
        <v>172.331</v>
      </c>
      <c r="G38" s="236">
        <f t="shared" si="23"/>
        <v>0.0032217086528912755</v>
      </c>
      <c r="H38" s="235">
        <v>270.826</v>
      </c>
      <c r="I38" s="233">
        <v>235.57500000000002</v>
      </c>
      <c r="J38" s="234"/>
      <c r="K38" s="233"/>
      <c r="L38" s="234">
        <f t="shared" si="24"/>
        <v>506.40100000000007</v>
      </c>
      <c r="M38" s="385">
        <f t="shared" si="25"/>
        <v>-0.6596945898606046</v>
      </c>
      <c r="N38" s="390">
        <v>261.529</v>
      </c>
      <c r="O38" s="233">
        <v>295.517</v>
      </c>
      <c r="P38" s="234"/>
      <c r="Q38" s="233"/>
      <c r="R38" s="234">
        <f t="shared" si="26"/>
        <v>557.046</v>
      </c>
      <c r="S38" s="405">
        <f t="shared" si="27"/>
        <v>0.002808692709461219</v>
      </c>
      <c r="T38" s="235">
        <v>1180.076</v>
      </c>
      <c r="U38" s="233">
        <v>866.1089999999999</v>
      </c>
      <c r="V38" s="234"/>
      <c r="W38" s="233"/>
      <c r="X38" s="234">
        <f t="shared" si="28"/>
        <v>2046.185</v>
      </c>
      <c r="Y38" s="232">
        <f t="shared" si="29"/>
        <v>-0.7277636186366335</v>
      </c>
    </row>
    <row r="39" spans="1:25" ht="19.5" customHeight="1">
      <c r="A39" s="238" t="s">
        <v>199</v>
      </c>
      <c r="B39" s="235">
        <v>37.08</v>
      </c>
      <c r="C39" s="233">
        <v>99.615</v>
      </c>
      <c r="D39" s="234">
        <v>0</v>
      </c>
      <c r="E39" s="281">
        <v>0</v>
      </c>
      <c r="F39" s="234">
        <f t="shared" si="22"/>
        <v>136.695</v>
      </c>
      <c r="G39" s="236">
        <f t="shared" si="23"/>
        <v>0.002555497642948587</v>
      </c>
      <c r="H39" s="235">
        <v>41.62</v>
      </c>
      <c r="I39" s="233">
        <v>73.698</v>
      </c>
      <c r="J39" s="234"/>
      <c r="K39" s="233"/>
      <c r="L39" s="234">
        <f t="shared" si="24"/>
        <v>115.31799999999998</v>
      </c>
      <c r="M39" s="385">
        <f t="shared" si="25"/>
        <v>0.18537435612827147</v>
      </c>
      <c r="N39" s="390">
        <v>165.48399999999998</v>
      </c>
      <c r="O39" s="233">
        <v>358.569</v>
      </c>
      <c r="P39" s="234"/>
      <c r="Q39" s="233"/>
      <c r="R39" s="234">
        <f t="shared" si="26"/>
        <v>524.053</v>
      </c>
      <c r="S39" s="405">
        <f t="shared" si="27"/>
        <v>0.0026423380483322385</v>
      </c>
      <c r="T39" s="235">
        <v>174.559</v>
      </c>
      <c r="U39" s="233">
        <v>308.061</v>
      </c>
      <c r="V39" s="234"/>
      <c r="W39" s="233"/>
      <c r="X39" s="234">
        <f t="shared" si="28"/>
        <v>482.62</v>
      </c>
      <c r="Y39" s="232">
        <f t="shared" si="29"/>
        <v>0.08585015125771833</v>
      </c>
    </row>
    <row r="40" spans="1:25" ht="19.5" customHeight="1">
      <c r="A40" s="238" t="s">
        <v>211</v>
      </c>
      <c r="B40" s="235">
        <v>0</v>
      </c>
      <c r="C40" s="233">
        <v>0</v>
      </c>
      <c r="D40" s="234">
        <v>0</v>
      </c>
      <c r="E40" s="281">
        <v>134.409</v>
      </c>
      <c r="F40" s="234">
        <f t="shared" si="22"/>
        <v>134.409</v>
      </c>
      <c r="G40" s="236">
        <f t="shared" si="23"/>
        <v>0.0025127611301882045</v>
      </c>
      <c r="H40" s="235"/>
      <c r="I40" s="233"/>
      <c r="J40" s="234"/>
      <c r="K40" s="233"/>
      <c r="L40" s="234">
        <f t="shared" si="24"/>
        <v>0</v>
      </c>
      <c r="M40" s="385" t="str">
        <f t="shared" si="25"/>
        <v>         /0</v>
      </c>
      <c r="N40" s="390"/>
      <c r="O40" s="233"/>
      <c r="P40" s="234"/>
      <c r="Q40" s="233">
        <v>231.474</v>
      </c>
      <c r="R40" s="234">
        <f t="shared" si="26"/>
        <v>231.474</v>
      </c>
      <c r="S40" s="405">
        <f t="shared" si="27"/>
        <v>0.0011671196565989635</v>
      </c>
      <c r="T40" s="235"/>
      <c r="U40" s="233"/>
      <c r="V40" s="234"/>
      <c r="W40" s="233"/>
      <c r="X40" s="234">
        <f t="shared" si="28"/>
        <v>0</v>
      </c>
      <c r="Y40" s="232" t="str">
        <f t="shared" si="29"/>
        <v>         /0</v>
      </c>
    </row>
    <row r="41" spans="1:25" ht="19.5" customHeight="1">
      <c r="A41" s="238" t="s">
        <v>188</v>
      </c>
      <c r="B41" s="235">
        <v>53.505</v>
      </c>
      <c r="C41" s="233">
        <v>26.594</v>
      </c>
      <c r="D41" s="234">
        <v>0</v>
      </c>
      <c r="E41" s="281">
        <v>0</v>
      </c>
      <c r="F41" s="234">
        <f aca="true" t="shared" si="30" ref="F41:F57">SUM(B41:E41)</f>
        <v>80.099</v>
      </c>
      <c r="G41" s="236">
        <f aca="true" t="shared" si="31" ref="G41:G57">F41/$F$9</f>
        <v>0.0014974417915983678</v>
      </c>
      <c r="H41" s="235">
        <v>169.19599999999997</v>
      </c>
      <c r="I41" s="233">
        <v>178.921</v>
      </c>
      <c r="J41" s="234"/>
      <c r="K41" s="233"/>
      <c r="L41" s="234">
        <f aca="true" t="shared" si="32" ref="L41:L57">SUM(H41:K41)</f>
        <v>348.11699999999996</v>
      </c>
      <c r="M41" s="385">
        <f>IF(ISERROR(F41/L41-1),"         /0",(F41/L41-1))</f>
        <v>-0.7699078183484288</v>
      </c>
      <c r="N41" s="390">
        <v>309.51199999999994</v>
      </c>
      <c r="O41" s="233">
        <v>145.79199999999997</v>
      </c>
      <c r="P41" s="234"/>
      <c r="Q41" s="233"/>
      <c r="R41" s="234">
        <f aca="true" t="shared" si="33" ref="R41:R58">SUM(N41:Q41)</f>
        <v>455.3039999999999</v>
      </c>
      <c r="S41" s="405">
        <f aca="true" t="shared" si="34" ref="S41:S57">R41/$R$9</f>
        <v>0.0022956973488518556</v>
      </c>
      <c r="T41" s="235">
        <v>659.5600000000001</v>
      </c>
      <c r="U41" s="233">
        <v>578.743</v>
      </c>
      <c r="V41" s="234"/>
      <c r="W41" s="233"/>
      <c r="X41" s="234">
        <f aca="true" t="shared" si="35" ref="X41:X57">SUM(T41:W41)</f>
        <v>1238.303</v>
      </c>
      <c r="Y41" s="232">
        <f aca="true" t="shared" si="36" ref="Y41:Y57">IF(ISERROR(R41/X41-1),"         /0",IF(R41/X41&gt;5,"  *  ",(R41/X41-1)))</f>
        <v>-0.6323161617148632</v>
      </c>
    </row>
    <row r="42" spans="1:25" ht="19.5" customHeight="1" thickBot="1">
      <c r="A42" s="238" t="s">
        <v>169</v>
      </c>
      <c r="B42" s="235">
        <v>45.647</v>
      </c>
      <c r="C42" s="233">
        <v>3.629</v>
      </c>
      <c r="D42" s="234">
        <v>53.888</v>
      </c>
      <c r="E42" s="281">
        <v>55.541</v>
      </c>
      <c r="F42" s="234">
        <f t="shared" si="30"/>
        <v>158.70499999999998</v>
      </c>
      <c r="G42" s="236">
        <f t="shared" si="31"/>
        <v>0.0029669721162014374</v>
      </c>
      <c r="H42" s="235">
        <v>143.694</v>
      </c>
      <c r="I42" s="233">
        <v>251.895</v>
      </c>
      <c r="J42" s="234">
        <v>53.216</v>
      </c>
      <c r="K42" s="233">
        <v>413.84999999999997</v>
      </c>
      <c r="L42" s="234">
        <f t="shared" si="32"/>
        <v>862.655</v>
      </c>
      <c r="M42" s="385">
        <f>IF(ISERROR(F42/L42-1),"         /0",(F42/L42-1))</f>
        <v>-0.8160272646654805</v>
      </c>
      <c r="N42" s="390">
        <v>1018.1820000000001</v>
      </c>
      <c r="O42" s="233">
        <v>279.00199999999995</v>
      </c>
      <c r="P42" s="234">
        <v>597.384</v>
      </c>
      <c r="Q42" s="233">
        <v>833.9769999999999</v>
      </c>
      <c r="R42" s="234">
        <f t="shared" si="33"/>
        <v>2728.545</v>
      </c>
      <c r="S42" s="405">
        <f t="shared" si="34"/>
        <v>0.013757650982031758</v>
      </c>
      <c r="T42" s="235">
        <v>481.886</v>
      </c>
      <c r="U42" s="233">
        <v>1436.376</v>
      </c>
      <c r="V42" s="234">
        <v>379.98299999999995</v>
      </c>
      <c r="W42" s="233">
        <v>1624.268</v>
      </c>
      <c r="X42" s="234">
        <f t="shared" si="35"/>
        <v>3922.513</v>
      </c>
      <c r="Y42" s="232">
        <f t="shared" si="36"/>
        <v>-0.30438853867405913</v>
      </c>
    </row>
    <row r="43" spans="1:25" s="224" customFormat="1" ht="19.5" customHeight="1">
      <c r="A43" s="231" t="s">
        <v>59</v>
      </c>
      <c r="B43" s="228">
        <f>SUM(B44:B54)</f>
        <v>2131.853</v>
      </c>
      <c r="C43" s="227">
        <f>SUM(C44:C54)</f>
        <v>1670.7410000000002</v>
      </c>
      <c r="D43" s="226">
        <f>SUM(D44:D54)</f>
        <v>0</v>
      </c>
      <c r="E43" s="227">
        <f>SUM(E44:E54)</f>
        <v>0</v>
      </c>
      <c r="F43" s="226">
        <f t="shared" si="30"/>
        <v>3802.594</v>
      </c>
      <c r="G43" s="229">
        <f t="shared" si="31"/>
        <v>0.07108906693068831</v>
      </c>
      <c r="H43" s="228">
        <f>SUM(H44:H54)</f>
        <v>2078.478</v>
      </c>
      <c r="I43" s="227">
        <f>SUM(I44:I54)</f>
        <v>1119.581</v>
      </c>
      <c r="J43" s="226">
        <f>SUM(J44:J54)</f>
        <v>0</v>
      </c>
      <c r="K43" s="227">
        <f>SUM(K44:K54)</f>
        <v>0</v>
      </c>
      <c r="L43" s="226">
        <f t="shared" si="32"/>
        <v>3198.059</v>
      </c>
      <c r="M43" s="383">
        <f>IF(ISERROR(F43/L43-1),"         /0",(F43/L43-1))</f>
        <v>0.1890318471297745</v>
      </c>
      <c r="N43" s="388">
        <f>SUM(N44:N54)</f>
        <v>10805.331</v>
      </c>
      <c r="O43" s="227">
        <f>SUM(O44:O54)</f>
        <v>6256.746999999999</v>
      </c>
      <c r="P43" s="226">
        <f>SUM(P44:P54)</f>
        <v>610.775</v>
      </c>
      <c r="Q43" s="227">
        <f>SUM(Q44:Q54)</f>
        <v>5.879</v>
      </c>
      <c r="R43" s="226">
        <f t="shared" si="33"/>
        <v>17678.732000000004</v>
      </c>
      <c r="S43" s="403">
        <f t="shared" si="34"/>
        <v>0.08913828603188743</v>
      </c>
      <c r="T43" s="228">
        <f>SUM(T44:T54)</f>
        <v>8345.971</v>
      </c>
      <c r="U43" s="227">
        <f>SUM(U44:U54)</f>
        <v>4994.196</v>
      </c>
      <c r="V43" s="226">
        <f>SUM(V44:V54)</f>
        <v>184.853</v>
      </c>
      <c r="W43" s="227">
        <f>SUM(W44:W54)</f>
        <v>8.052999999999999</v>
      </c>
      <c r="X43" s="226">
        <f t="shared" si="35"/>
        <v>13533.072999999999</v>
      </c>
      <c r="Y43" s="225">
        <f t="shared" si="36"/>
        <v>0.30633537556473733</v>
      </c>
    </row>
    <row r="44" spans="1:25" ht="19.5" customHeight="1">
      <c r="A44" s="238" t="s">
        <v>212</v>
      </c>
      <c r="B44" s="235">
        <v>774.605</v>
      </c>
      <c r="C44" s="233">
        <v>0</v>
      </c>
      <c r="D44" s="234">
        <v>0</v>
      </c>
      <c r="E44" s="233">
        <v>0</v>
      </c>
      <c r="F44" s="234">
        <f t="shared" si="30"/>
        <v>774.605</v>
      </c>
      <c r="G44" s="236">
        <f t="shared" si="31"/>
        <v>0.014481153310041994</v>
      </c>
      <c r="H44" s="235">
        <v>1210.893</v>
      </c>
      <c r="I44" s="233"/>
      <c r="J44" s="234"/>
      <c r="K44" s="233"/>
      <c r="L44" s="234">
        <f t="shared" si="32"/>
        <v>1210.893</v>
      </c>
      <c r="M44" s="385">
        <f>IF(ISERROR(F44/L44-1),"         /0",(F44/L44-1))</f>
        <v>-0.3603026857038566</v>
      </c>
      <c r="N44" s="390">
        <v>4120.606</v>
      </c>
      <c r="O44" s="233"/>
      <c r="P44" s="234"/>
      <c r="Q44" s="233"/>
      <c r="R44" s="234">
        <f t="shared" si="33"/>
        <v>4120.606</v>
      </c>
      <c r="S44" s="405">
        <f t="shared" si="34"/>
        <v>0.02077658942127249</v>
      </c>
      <c r="T44" s="235">
        <v>5003.117</v>
      </c>
      <c r="U44" s="233"/>
      <c r="V44" s="234"/>
      <c r="W44" s="233"/>
      <c r="X44" s="217">
        <f t="shared" si="35"/>
        <v>5003.117</v>
      </c>
      <c r="Y44" s="232">
        <f t="shared" si="36"/>
        <v>-0.17639223707940477</v>
      </c>
    </row>
    <row r="45" spans="1:25" ht="19.5" customHeight="1">
      <c r="A45" s="238" t="s">
        <v>157</v>
      </c>
      <c r="B45" s="235">
        <v>77.051</v>
      </c>
      <c r="C45" s="233">
        <v>685.8820000000001</v>
      </c>
      <c r="D45" s="234">
        <v>0</v>
      </c>
      <c r="E45" s="233">
        <v>0</v>
      </c>
      <c r="F45" s="234">
        <f t="shared" si="30"/>
        <v>762.9330000000001</v>
      </c>
      <c r="G45" s="236">
        <f t="shared" si="31"/>
        <v>0.014262946583471924</v>
      </c>
      <c r="H45" s="235">
        <v>91.566</v>
      </c>
      <c r="I45" s="233">
        <v>0</v>
      </c>
      <c r="J45" s="234"/>
      <c r="K45" s="233">
        <v>0</v>
      </c>
      <c r="L45" s="234">
        <f t="shared" si="32"/>
        <v>91.566</v>
      </c>
      <c r="M45" s="385">
        <f>IF(ISERROR(F45/L45-1),"         /0",(F45/L45-1))</f>
        <v>7.33205556647664</v>
      </c>
      <c r="N45" s="390">
        <v>327.245</v>
      </c>
      <c r="O45" s="233">
        <v>2467.357</v>
      </c>
      <c r="P45" s="234">
        <v>0</v>
      </c>
      <c r="Q45" s="233">
        <v>0</v>
      </c>
      <c r="R45" s="234">
        <f t="shared" si="33"/>
        <v>2794.602</v>
      </c>
      <c r="S45" s="405">
        <f t="shared" si="34"/>
        <v>0.014090718294801042</v>
      </c>
      <c r="T45" s="235">
        <v>268.15200000000004</v>
      </c>
      <c r="U45" s="233">
        <v>1000.372</v>
      </c>
      <c r="V45" s="234">
        <v>0</v>
      </c>
      <c r="W45" s="233">
        <v>0</v>
      </c>
      <c r="X45" s="217">
        <f t="shared" si="35"/>
        <v>1268.524</v>
      </c>
      <c r="Y45" s="232">
        <f t="shared" si="36"/>
        <v>1.2030343927272957</v>
      </c>
    </row>
    <row r="46" spans="1:25" ht="19.5" customHeight="1">
      <c r="A46" s="238" t="s">
        <v>189</v>
      </c>
      <c r="B46" s="235">
        <v>254.684</v>
      </c>
      <c r="C46" s="233">
        <v>263.668</v>
      </c>
      <c r="D46" s="234">
        <v>0</v>
      </c>
      <c r="E46" s="233">
        <v>0</v>
      </c>
      <c r="F46" s="234">
        <f t="shared" si="30"/>
        <v>518.352</v>
      </c>
      <c r="G46" s="236">
        <f t="shared" si="31"/>
        <v>0.009690532310747912</v>
      </c>
      <c r="H46" s="235">
        <v>196.935</v>
      </c>
      <c r="I46" s="233">
        <v>279.424</v>
      </c>
      <c r="J46" s="234"/>
      <c r="K46" s="233"/>
      <c r="L46" s="234">
        <f t="shared" si="32"/>
        <v>476.359</v>
      </c>
      <c r="M46" s="385">
        <f>IF(ISERROR(F46/L46-1),"         /0",(F46/L46-1))</f>
        <v>0.08815410226320908</v>
      </c>
      <c r="N46" s="390">
        <v>878.0939999999999</v>
      </c>
      <c r="O46" s="233">
        <v>1212.357</v>
      </c>
      <c r="P46" s="234"/>
      <c r="Q46" s="233"/>
      <c r="R46" s="234">
        <f t="shared" si="33"/>
        <v>2090.451</v>
      </c>
      <c r="S46" s="405">
        <f t="shared" si="34"/>
        <v>0.010540304540712822</v>
      </c>
      <c r="T46" s="235">
        <v>780.8779999999999</v>
      </c>
      <c r="U46" s="233">
        <v>1181.6689999999999</v>
      </c>
      <c r="V46" s="234"/>
      <c r="W46" s="233"/>
      <c r="X46" s="217">
        <f t="shared" si="35"/>
        <v>1962.5469999999998</v>
      </c>
      <c r="Y46" s="232">
        <f t="shared" si="36"/>
        <v>0.06517245192089671</v>
      </c>
    </row>
    <row r="47" spans="1:25" ht="19.5" customHeight="1">
      <c r="A47" s="238" t="s">
        <v>216</v>
      </c>
      <c r="B47" s="235">
        <v>463.237</v>
      </c>
      <c r="C47" s="233">
        <v>51.224</v>
      </c>
      <c r="D47" s="234">
        <v>0</v>
      </c>
      <c r="E47" s="233">
        <v>0</v>
      </c>
      <c r="F47" s="234">
        <f t="shared" si="30"/>
        <v>514.461</v>
      </c>
      <c r="G47" s="236">
        <f t="shared" si="31"/>
        <v>0.009617790503595399</v>
      </c>
      <c r="H47" s="235">
        <v>402.056</v>
      </c>
      <c r="I47" s="233">
        <v>345.893</v>
      </c>
      <c r="J47" s="234"/>
      <c r="K47" s="233"/>
      <c r="L47" s="234">
        <f t="shared" si="32"/>
        <v>747.949</v>
      </c>
      <c r="M47" s="385">
        <f>IF(ISERROR(F47/L47-1),"         /0",(F47/L47-1))</f>
        <v>-0.3121710170078441</v>
      </c>
      <c r="N47" s="390">
        <v>3765.624</v>
      </c>
      <c r="O47" s="233">
        <v>316.695</v>
      </c>
      <c r="P47" s="234">
        <v>610.775</v>
      </c>
      <c r="Q47" s="233">
        <v>5.879</v>
      </c>
      <c r="R47" s="234">
        <f t="shared" si="33"/>
        <v>4698.973</v>
      </c>
      <c r="S47" s="405">
        <f t="shared" si="34"/>
        <v>0.023692785168648752</v>
      </c>
      <c r="T47" s="235">
        <v>1535.9610000000002</v>
      </c>
      <c r="U47" s="233">
        <v>931.213</v>
      </c>
      <c r="V47" s="234">
        <v>184.829</v>
      </c>
      <c r="W47" s="233">
        <v>8.03</v>
      </c>
      <c r="X47" s="217">
        <f t="shared" si="35"/>
        <v>2660.0330000000004</v>
      </c>
      <c r="Y47" s="232">
        <f t="shared" si="36"/>
        <v>0.7665092876667317</v>
      </c>
    </row>
    <row r="48" spans="1:25" ht="19.5" customHeight="1">
      <c r="A48" s="238" t="s">
        <v>191</v>
      </c>
      <c r="B48" s="235">
        <v>149.068</v>
      </c>
      <c r="C48" s="233">
        <v>315.42699999999996</v>
      </c>
      <c r="D48" s="234">
        <v>0</v>
      </c>
      <c r="E48" s="233">
        <v>0</v>
      </c>
      <c r="F48" s="234">
        <f t="shared" si="30"/>
        <v>464.495</v>
      </c>
      <c r="G48" s="236">
        <f t="shared" si="31"/>
        <v>0.008683681756182771</v>
      </c>
      <c r="H48" s="235">
        <v>109.81800000000001</v>
      </c>
      <c r="I48" s="233">
        <v>286.058</v>
      </c>
      <c r="J48" s="234"/>
      <c r="K48" s="233"/>
      <c r="L48" s="234">
        <f t="shared" si="32"/>
        <v>395.876</v>
      </c>
      <c r="M48" s="385">
        <f>IF(ISERROR(F48/L48-1),"         /0",(F48/L48-1))</f>
        <v>0.17333457951479758</v>
      </c>
      <c r="N48" s="390">
        <v>465.14700000000005</v>
      </c>
      <c r="O48" s="233">
        <v>1031.08</v>
      </c>
      <c r="P48" s="234"/>
      <c r="Q48" s="233"/>
      <c r="R48" s="234">
        <f t="shared" si="33"/>
        <v>1496.2269999999999</v>
      </c>
      <c r="S48" s="405">
        <f t="shared" si="34"/>
        <v>0.007544155898433937</v>
      </c>
      <c r="T48" s="235">
        <v>410.38199999999995</v>
      </c>
      <c r="U48" s="233">
        <v>1052.838</v>
      </c>
      <c r="V48" s="234"/>
      <c r="W48" s="233"/>
      <c r="X48" s="217">
        <f t="shared" si="35"/>
        <v>1463.2199999999998</v>
      </c>
      <c r="Y48" s="232">
        <f t="shared" si="36"/>
        <v>0.02255778351854132</v>
      </c>
    </row>
    <row r="49" spans="1:25" ht="19.5" customHeight="1">
      <c r="A49" s="238" t="s">
        <v>198</v>
      </c>
      <c r="B49" s="235">
        <v>125.84</v>
      </c>
      <c r="C49" s="233">
        <v>131.967</v>
      </c>
      <c r="D49" s="234">
        <v>0</v>
      </c>
      <c r="E49" s="233">
        <v>0</v>
      </c>
      <c r="F49" s="234">
        <f t="shared" si="30"/>
        <v>257.807</v>
      </c>
      <c r="G49" s="236">
        <f t="shared" si="31"/>
        <v>0.0048196728544251536</v>
      </c>
      <c r="H49" s="235"/>
      <c r="I49" s="233"/>
      <c r="J49" s="234"/>
      <c r="K49" s="233"/>
      <c r="L49" s="234">
        <f t="shared" si="32"/>
        <v>0</v>
      </c>
      <c r="M49" s="385" t="str">
        <f>IF(ISERROR(F49/L49-1),"         /0",(F49/L49-1))</f>
        <v>         /0</v>
      </c>
      <c r="N49" s="390">
        <v>125.84</v>
      </c>
      <c r="O49" s="233">
        <v>131.967</v>
      </c>
      <c r="P49" s="234"/>
      <c r="Q49" s="233"/>
      <c r="R49" s="234">
        <f t="shared" si="33"/>
        <v>257.807</v>
      </c>
      <c r="S49" s="405">
        <f t="shared" si="34"/>
        <v>0.0012998937993416496</v>
      </c>
      <c r="T49" s="235"/>
      <c r="U49" s="233"/>
      <c r="V49" s="234"/>
      <c r="W49" s="233"/>
      <c r="X49" s="217">
        <f t="shared" si="35"/>
        <v>0</v>
      </c>
      <c r="Y49" s="232" t="str">
        <f t="shared" si="36"/>
        <v>         /0</v>
      </c>
    </row>
    <row r="50" spans="1:25" ht="19.5" customHeight="1">
      <c r="A50" s="238" t="s">
        <v>194</v>
      </c>
      <c r="B50" s="235">
        <v>10.804</v>
      </c>
      <c r="C50" s="233">
        <v>173.81799999999998</v>
      </c>
      <c r="D50" s="234">
        <v>0</v>
      </c>
      <c r="E50" s="233">
        <v>0</v>
      </c>
      <c r="F50" s="234">
        <f t="shared" si="30"/>
        <v>184.62199999999999</v>
      </c>
      <c r="G50" s="236">
        <f t="shared" si="31"/>
        <v>0.00345148751480635</v>
      </c>
      <c r="H50" s="235">
        <v>5.799</v>
      </c>
      <c r="I50" s="233">
        <v>208.206</v>
      </c>
      <c r="J50" s="234"/>
      <c r="K50" s="233"/>
      <c r="L50" s="234">
        <f t="shared" si="32"/>
        <v>214.005</v>
      </c>
      <c r="M50" s="385">
        <f>IF(ISERROR(F50/L50-1),"         /0",(F50/L50-1))</f>
        <v>-0.1373005303614402</v>
      </c>
      <c r="N50" s="390">
        <v>25.509999999999998</v>
      </c>
      <c r="O50" s="233">
        <v>737.902</v>
      </c>
      <c r="P50" s="234"/>
      <c r="Q50" s="233"/>
      <c r="R50" s="234">
        <f t="shared" si="33"/>
        <v>763.412</v>
      </c>
      <c r="S50" s="405">
        <f t="shared" si="34"/>
        <v>0.0038492148201678287</v>
      </c>
      <c r="T50" s="235">
        <v>22.749</v>
      </c>
      <c r="U50" s="233">
        <v>828.1039999999999</v>
      </c>
      <c r="V50" s="234"/>
      <c r="W50" s="233"/>
      <c r="X50" s="217">
        <f t="shared" si="35"/>
        <v>850.853</v>
      </c>
      <c r="Y50" s="232">
        <f t="shared" si="36"/>
        <v>-0.10276863335969899</v>
      </c>
    </row>
    <row r="51" spans="1:25" ht="19.5" customHeight="1">
      <c r="A51" s="238" t="s">
        <v>219</v>
      </c>
      <c r="B51" s="235">
        <v>141.178</v>
      </c>
      <c r="C51" s="233">
        <v>16.459</v>
      </c>
      <c r="D51" s="234">
        <v>0</v>
      </c>
      <c r="E51" s="233">
        <v>0</v>
      </c>
      <c r="F51" s="234">
        <f t="shared" si="30"/>
        <v>157.637</v>
      </c>
      <c r="G51" s="236">
        <f t="shared" si="31"/>
        <v>0.002947005976381626</v>
      </c>
      <c r="H51" s="235"/>
      <c r="I51" s="233"/>
      <c r="J51" s="234"/>
      <c r="K51" s="233"/>
      <c r="L51" s="234">
        <f t="shared" si="32"/>
        <v>0</v>
      </c>
      <c r="M51" s="385" t="str">
        <f>IF(ISERROR(F51/L51-1),"         /0",(F51/L51-1))</f>
        <v>         /0</v>
      </c>
      <c r="N51" s="390">
        <v>531.642</v>
      </c>
      <c r="O51" s="233">
        <v>169.713</v>
      </c>
      <c r="P51" s="234"/>
      <c r="Q51" s="233"/>
      <c r="R51" s="234">
        <f t="shared" si="33"/>
        <v>701.355</v>
      </c>
      <c r="S51" s="405">
        <f t="shared" si="34"/>
        <v>0.0035363159869098303</v>
      </c>
      <c r="T51" s="235"/>
      <c r="U51" s="233"/>
      <c r="V51" s="234"/>
      <c r="W51" s="233"/>
      <c r="X51" s="217">
        <f t="shared" si="35"/>
        <v>0</v>
      </c>
      <c r="Y51" s="232" t="str">
        <f t="shared" si="36"/>
        <v>         /0</v>
      </c>
    </row>
    <row r="52" spans="1:25" ht="19.5" customHeight="1">
      <c r="A52" s="238" t="s">
        <v>182</v>
      </c>
      <c r="B52" s="235">
        <v>91.27600000000001</v>
      </c>
      <c r="C52" s="233">
        <v>0</v>
      </c>
      <c r="D52" s="234">
        <v>0</v>
      </c>
      <c r="E52" s="233">
        <v>0</v>
      </c>
      <c r="F52" s="234">
        <f t="shared" si="30"/>
        <v>91.27600000000001</v>
      </c>
      <c r="G52" s="236">
        <f t="shared" si="31"/>
        <v>0.0017063945488699312</v>
      </c>
      <c r="H52" s="235">
        <v>59.01</v>
      </c>
      <c r="I52" s="233"/>
      <c r="J52" s="234"/>
      <c r="K52" s="233"/>
      <c r="L52" s="234">
        <f t="shared" si="32"/>
        <v>59.01</v>
      </c>
      <c r="M52" s="385">
        <f>IF(ISERROR(F52/L52-1),"         /0",(F52/L52-1))</f>
        <v>0.5467886798847654</v>
      </c>
      <c r="N52" s="390">
        <v>332.14700000000005</v>
      </c>
      <c r="O52" s="233"/>
      <c r="P52" s="234"/>
      <c r="Q52" s="233"/>
      <c r="R52" s="234">
        <f t="shared" si="33"/>
        <v>332.14700000000005</v>
      </c>
      <c r="S52" s="405">
        <f t="shared" si="34"/>
        <v>0.0016747249910589353</v>
      </c>
      <c r="T52" s="235">
        <v>267.581</v>
      </c>
      <c r="U52" s="233"/>
      <c r="V52" s="234"/>
      <c r="W52" s="233"/>
      <c r="X52" s="217">
        <f t="shared" si="35"/>
        <v>267.581</v>
      </c>
      <c r="Y52" s="232">
        <f t="shared" si="36"/>
        <v>0.24129515922281497</v>
      </c>
    </row>
    <row r="53" spans="1:25" ht="19.5" customHeight="1">
      <c r="A53" s="238" t="s">
        <v>204</v>
      </c>
      <c r="B53" s="235">
        <v>28.701</v>
      </c>
      <c r="C53" s="233">
        <v>32.296</v>
      </c>
      <c r="D53" s="234">
        <v>0</v>
      </c>
      <c r="E53" s="233">
        <v>0</v>
      </c>
      <c r="F53" s="234">
        <f t="shared" si="30"/>
        <v>60.997</v>
      </c>
      <c r="G53" s="236">
        <f t="shared" si="31"/>
        <v>0.0011403320511133178</v>
      </c>
      <c r="H53" s="235"/>
      <c r="I53" s="233"/>
      <c r="J53" s="234"/>
      <c r="K53" s="233"/>
      <c r="L53" s="234">
        <f t="shared" si="32"/>
        <v>0</v>
      </c>
      <c r="M53" s="385" t="str">
        <f>IF(ISERROR(F53/L53-1),"         /0",(F53/L53-1))</f>
        <v>         /0</v>
      </c>
      <c r="N53" s="390">
        <v>167.113</v>
      </c>
      <c r="O53" s="233">
        <v>189.676</v>
      </c>
      <c r="P53" s="234"/>
      <c r="Q53" s="233"/>
      <c r="R53" s="234">
        <f t="shared" si="33"/>
        <v>356.789</v>
      </c>
      <c r="S53" s="405">
        <f t="shared" si="34"/>
        <v>0.001798972909088224</v>
      </c>
      <c r="T53" s="235"/>
      <c r="U53" s="233"/>
      <c r="V53" s="234"/>
      <c r="W53" s="233"/>
      <c r="X53" s="217">
        <f t="shared" si="35"/>
        <v>0</v>
      </c>
      <c r="Y53" s="232" t="str">
        <f t="shared" si="36"/>
        <v>         /0</v>
      </c>
    </row>
    <row r="54" spans="1:25" ht="19.5" customHeight="1" thickBot="1">
      <c r="A54" s="238" t="s">
        <v>169</v>
      </c>
      <c r="B54" s="235">
        <v>15.408999999999999</v>
      </c>
      <c r="C54" s="233">
        <v>0</v>
      </c>
      <c r="D54" s="234">
        <v>0</v>
      </c>
      <c r="E54" s="233">
        <v>0</v>
      </c>
      <c r="F54" s="234">
        <f t="shared" si="30"/>
        <v>15.408999999999999</v>
      </c>
      <c r="G54" s="236">
        <f t="shared" si="31"/>
        <v>0.0002880695210519388</v>
      </c>
      <c r="H54" s="235">
        <v>2.401</v>
      </c>
      <c r="I54" s="233">
        <v>0</v>
      </c>
      <c r="J54" s="234"/>
      <c r="K54" s="233"/>
      <c r="L54" s="234">
        <f t="shared" si="32"/>
        <v>2.401</v>
      </c>
      <c r="M54" s="385">
        <f aca="true" t="shared" si="37" ref="M54:M75">IF(ISERROR(F54/L54-1),"         /0",(F54/L54-1))</f>
        <v>5.41774260724698</v>
      </c>
      <c r="N54" s="390">
        <v>66.363</v>
      </c>
      <c r="O54" s="233">
        <v>0</v>
      </c>
      <c r="P54" s="234"/>
      <c r="Q54" s="233"/>
      <c r="R54" s="234">
        <f t="shared" si="33"/>
        <v>66.363</v>
      </c>
      <c r="S54" s="405">
        <f t="shared" si="34"/>
        <v>0.00033461020145189965</v>
      </c>
      <c r="T54" s="235">
        <v>57.150999999999996</v>
      </c>
      <c r="U54" s="233">
        <v>0</v>
      </c>
      <c r="V54" s="234">
        <v>0.024</v>
      </c>
      <c r="W54" s="233">
        <v>0.023</v>
      </c>
      <c r="X54" s="217">
        <f t="shared" si="35"/>
        <v>57.198</v>
      </c>
      <c r="Y54" s="232">
        <f t="shared" si="36"/>
        <v>0.16023287527535923</v>
      </c>
    </row>
    <row r="55" spans="1:25" s="224" customFormat="1" ht="19.5" customHeight="1">
      <c r="A55" s="231" t="s">
        <v>58</v>
      </c>
      <c r="B55" s="228">
        <f>SUM(B56:B70)</f>
        <v>2606.3279999999995</v>
      </c>
      <c r="C55" s="227">
        <f>SUM(C56:C70)</f>
        <v>1972.2089999999998</v>
      </c>
      <c r="D55" s="226">
        <f>SUM(D56:D70)</f>
        <v>40.144</v>
      </c>
      <c r="E55" s="227">
        <f>SUM(E56:E70)</f>
        <v>92.80600000000001</v>
      </c>
      <c r="F55" s="226">
        <f t="shared" si="30"/>
        <v>4711.486999999999</v>
      </c>
      <c r="G55" s="229">
        <f t="shared" si="31"/>
        <v>0.08808071928953441</v>
      </c>
      <c r="H55" s="228">
        <f>SUM(H56:H70)</f>
        <v>2392.8720000000003</v>
      </c>
      <c r="I55" s="227">
        <f>SUM(I56:I70)</f>
        <v>1496.527</v>
      </c>
      <c r="J55" s="226">
        <f>SUM(J56:J70)</f>
        <v>9.902000000000001</v>
      </c>
      <c r="K55" s="227">
        <f>SUM(K56:K70)</f>
        <v>245.923</v>
      </c>
      <c r="L55" s="226">
        <f t="shared" si="32"/>
        <v>4145.224</v>
      </c>
      <c r="M55" s="383">
        <f t="shared" si="37"/>
        <v>0.13660612791974547</v>
      </c>
      <c r="N55" s="388">
        <f>SUM(N56:N70)</f>
        <v>10237.882000000001</v>
      </c>
      <c r="O55" s="227">
        <f>SUM(O56:O70)</f>
        <v>7759.824</v>
      </c>
      <c r="P55" s="226">
        <f>SUM(P56:P70)</f>
        <v>198.12</v>
      </c>
      <c r="Q55" s="227">
        <f>SUM(Q56:Q70)</f>
        <v>386.92499999999995</v>
      </c>
      <c r="R55" s="226">
        <f t="shared" si="33"/>
        <v>18582.751</v>
      </c>
      <c r="S55" s="403">
        <f t="shared" si="34"/>
        <v>0.09369645820171615</v>
      </c>
      <c r="T55" s="228">
        <f>SUM(T56:T70)</f>
        <v>9000.033000000003</v>
      </c>
      <c r="U55" s="227">
        <f>SUM(U56:U70)</f>
        <v>6088.656999999999</v>
      </c>
      <c r="V55" s="226">
        <f>SUM(V56:V70)</f>
        <v>49.062</v>
      </c>
      <c r="W55" s="227">
        <f>SUM(W56:W70)</f>
        <v>1009.7</v>
      </c>
      <c r="X55" s="226">
        <f t="shared" si="35"/>
        <v>16147.452000000003</v>
      </c>
      <c r="Y55" s="225">
        <f t="shared" si="36"/>
        <v>0.15081630216333797</v>
      </c>
    </row>
    <row r="56" spans="1:25" s="208" customFormat="1" ht="19.5" customHeight="1">
      <c r="A56" s="223" t="s">
        <v>170</v>
      </c>
      <c r="B56" s="221">
        <v>423.706</v>
      </c>
      <c r="C56" s="218">
        <v>383.041</v>
      </c>
      <c r="D56" s="217">
        <v>0</v>
      </c>
      <c r="E56" s="218">
        <v>0</v>
      </c>
      <c r="F56" s="217">
        <f t="shared" si="30"/>
        <v>806.7470000000001</v>
      </c>
      <c r="G56" s="220">
        <f t="shared" si="31"/>
        <v>0.015082044383158447</v>
      </c>
      <c r="H56" s="221">
        <v>84.14</v>
      </c>
      <c r="I56" s="218">
        <v>134.082</v>
      </c>
      <c r="J56" s="217"/>
      <c r="K56" s="218"/>
      <c r="L56" s="217">
        <f t="shared" si="32"/>
        <v>218.22199999999998</v>
      </c>
      <c r="M56" s="384">
        <f t="shared" si="37"/>
        <v>2.696909569154348</v>
      </c>
      <c r="N56" s="389">
        <v>1866.3259999999998</v>
      </c>
      <c r="O56" s="218">
        <v>1515.4540000000002</v>
      </c>
      <c r="P56" s="217"/>
      <c r="Q56" s="218"/>
      <c r="R56" s="217">
        <f t="shared" si="33"/>
        <v>3381.7799999999997</v>
      </c>
      <c r="S56" s="404">
        <f t="shared" si="34"/>
        <v>0.017051340160420793</v>
      </c>
      <c r="T56" s="221">
        <v>1012.0329999999999</v>
      </c>
      <c r="U56" s="218">
        <v>851.386</v>
      </c>
      <c r="V56" s="217"/>
      <c r="W56" s="218"/>
      <c r="X56" s="217">
        <f t="shared" si="35"/>
        <v>1863.4189999999999</v>
      </c>
      <c r="Y56" s="216">
        <f t="shared" si="36"/>
        <v>0.8148253291396084</v>
      </c>
    </row>
    <row r="57" spans="1:25" s="208" customFormat="1" ht="19.5" customHeight="1">
      <c r="A57" s="223" t="s">
        <v>157</v>
      </c>
      <c r="B57" s="221">
        <v>431.704</v>
      </c>
      <c r="C57" s="218">
        <v>233.51999999999998</v>
      </c>
      <c r="D57" s="217">
        <v>0</v>
      </c>
      <c r="E57" s="218">
        <v>0</v>
      </c>
      <c r="F57" s="217">
        <f t="shared" si="30"/>
        <v>665.2239999999999</v>
      </c>
      <c r="G57" s="220">
        <f t="shared" si="31"/>
        <v>0.01243628782349633</v>
      </c>
      <c r="H57" s="221">
        <v>399.529</v>
      </c>
      <c r="I57" s="218">
        <v>234.44699999999997</v>
      </c>
      <c r="J57" s="217">
        <v>7.068</v>
      </c>
      <c r="K57" s="218">
        <v>0</v>
      </c>
      <c r="L57" s="217">
        <f t="shared" si="32"/>
        <v>641.044</v>
      </c>
      <c r="M57" s="384">
        <f t="shared" si="37"/>
        <v>0.03771971970722743</v>
      </c>
      <c r="N57" s="389">
        <v>1179.377</v>
      </c>
      <c r="O57" s="218">
        <v>630.6350000000001</v>
      </c>
      <c r="P57" s="217">
        <v>4.216</v>
      </c>
      <c r="Q57" s="218">
        <v>0</v>
      </c>
      <c r="R57" s="217">
        <f t="shared" si="33"/>
        <v>1814.228</v>
      </c>
      <c r="S57" s="404">
        <f t="shared" si="34"/>
        <v>0.009147555061701203</v>
      </c>
      <c r="T57" s="221">
        <v>1156.9200000000003</v>
      </c>
      <c r="U57" s="218">
        <v>871.225</v>
      </c>
      <c r="V57" s="217">
        <v>10.780999999999999</v>
      </c>
      <c r="W57" s="218">
        <v>0.049</v>
      </c>
      <c r="X57" s="217">
        <f t="shared" si="35"/>
        <v>2038.9750000000004</v>
      </c>
      <c r="Y57" s="216">
        <f t="shared" si="36"/>
        <v>-0.11022548094017837</v>
      </c>
    </row>
    <row r="58" spans="1:25" s="208" customFormat="1" ht="19.5" customHeight="1">
      <c r="A58" s="223" t="s">
        <v>172</v>
      </c>
      <c r="B58" s="221">
        <v>290.375</v>
      </c>
      <c r="C58" s="218">
        <v>260.764</v>
      </c>
      <c r="D58" s="217">
        <v>0</v>
      </c>
      <c r="E58" s="218">
        <v>0</v>
      </c>
      <c r="F58" s="217">
        <f aca="true" t="shared" si="38" ref="F58:F68">SUM(B58:E58)</f>
        <v>551.139</v>
      </c>
      <c r="G58" s="220">
        <f aca="true" t="shared" si="39" ref="G58:G68">F58/$F$9</f>
        <v>0.010303481586283634</v>
      </c>
      <c r="H58" s="221">
        <v>208.35199999999998</v>
      </c>
      <c r="I58" s="218">
        <v>152.827</v>
      </c>
      <c r="J58" s="217"/>
      <c r="K58" s="218"/>
      <c r="L58" s="217">
        <f aca="true" t="shared" si="40" ref="L58:L68">SUM(H58:K58)</f>
        <v>361.179</v>
      </c>
      <c r="M58" s="384">
        <f t="shared" si="37"/>
        <v>0.5259441994135874</v>
      </c>
      <c r="N58" s="389">
        <v>1482.464</v>
      </c>
      <c r="O58" s="218">
        <v>1172.688</v>
      </c>
      <c r="P58" s="217"/>
      <c r="Q58" s="218"/>
      <c r="R58" s="217">
        <f t="shared" si="33"/>
        <v>2655.152</v>
      </c>
      <c r="S58" s="404">
        <f aca="true" t="shared" si="41" ref="S58:S68">R58/$R$9</f>
        <v>0.013387594677838769</v>
      </c>
      <c r="T58" s="221">
        <v>581.188</v>
      </c>
      <c r="U58" s="218">
        <v>258.74</v>
      </c>
      <c r="V58" s="217"/>
      <c r="W58" s="218"/>
      <c r="X58" s="217">
        <f aca="true" t="shared" si="42" ref="X58:X68">SUM(T58:W58)</f>
        <v>839.928</v>
      </c>
      <c r="Y58" s="216">
        <f aca="true" t="shared" si="43" ref="Y58:Y68">IF(ISERROR(R58/X58-1),"         /0",IF(R58/X58&gt;5,"  *  ",(R58/X58-1)))</f>
        <v>2.1611661951976835</v>
      </c>
    </row>
    <row r="59" spans="1:25" s="208" customFormat="1" ht="19.5" customHeight="1">
      <c r="A59" s="223" t="s">
        <v>162</v>
      </c>
      <c r="B59" s="221">
        <v>374.23699999999997</v>
      </c>
      <c r="C59" s="218">
        <v>127.19699999999999</v>
      </c>
      <c r="D59" s="217">
        <v>0</v>
      </c>
      <c r="E59" s="218">
        <v>0</v>
      </c>
      <c r="F59" s="217">
        <f t="shared" si="38"/>
        <v>501.43399999999997</v>
      </c>
      <c r="G59" s="220">
        <f t="shared" si="39"/>
        <v>0.009374252204501127</v>
      </c>
      <c r="H59" s="221">
        <v>232.92299999999997</v>
      </c>
      <c r="I59" s="218">
        <v>118.98599999999999</v>
      </c>
      <c r="J59" s="217"/>
      <c r="K59" s="218"/>
      <c r="L59" s="217">
        <f t="shared" si="40"/>
        <v>351.909</v>
      </c>
      <c r="M59" s="384">
        <f t="shared" si="37"/>
        <v>0.4248967772918566</v>
      </c>
      <c r="N59" s="389">
        <v>1072.7289999999998</v>
      </c>
      <c r="O59" s="218">
        <v>448.482</v>
      </c>
      <c r="P59" s="217"/>
      <c r="Q59" s="218"/>
      <c r="R59" s="217">
        <f aca="true" t="shared" si="44" ref="R59:R68">SUM(N59:Q59)</f>
        <v>1521.2109999999998</v>
      </c>
      <c r="S59" s="404">
        <f t="shared" si="41"/>
        <v>0.007670128221461441</v>
      </c>
      <c r="T59" s="221">
        <v>799.4350000000001</v>
      </c>
      <c r="U59" s="218">
        <v>482.759</v>
      </c>
      <c r="V59" s="217">
        <v>0</v>
      </c>
      <c r="W59" s="218">
        <v>0</v>
      </c>
      <c r="X59" s="217">
        <f t="shared" si="42"/>
        <v>1282.194</v>
      </c>
      <c r="Y59" s="216">
        <f t="shared" si="43"/>
        <v>0.18641250855954694</v>
      </c>
    </row>
    <row r="60" spans="1:25" s="208" customFormat="1" ht="19.5" customHeight="1">
      <c r="A60" s="223" t="s">
        <v>218</v>
      </c>
      <c r="B60" s="221">
        <v>185.912</v>
      </c>
      <c r="C60" s="218">
        <v>278.207</v>
      </c>
      <c r="D60" s="217">
        <v>0</v>
      </c>
      <c r="E60" s="218">
        <v>0</v>
      </c>
      <c r="F60" s="217">
        <f t="shared" si="38"/>
        <v>464.119</v>
      </c>
      <c r="G60" s="220">
        <f t="shared" si="39"/>
        <v>0.0086766524784934</v>
      </c>
      <c r="H60" s="221">
        <v>329.464</v>
      </c>
      <c r="I60" s="218">
        <v>104.464</v>
      </c>
      <c r="J60" s="217"/>
      <c r="K60" s="218"/>
      <c r="L60" s="217">
        <f t="shared" si="40"/>
        <v>433.928</v>
      </c>
      <c r="M60" s="384">
        <f t="shared" si="37"/>
        <v>0.06957605870098282</v>
      </c>
      <c r="N60" s="389">
        <v>908.018</v>
      </c>
      <c r="O60" s="218">
        <v>787.909</v>
      </c>
      <c r="P60" s="217"/>
      <c r="Q60" s="218"/>
      <c r="R60" s="217">
        <f t="shared" si="44"/>
        <v>1695.9270000000001</v>
      </c>
      <c r="S60" s="404">
        <f t="shared" si="41"/>
        <v>0.008551067238034987</v>
      </c>
      <c r="T60" s="221">
        <v>1593.6680000000001</v>
      </c>
      <c r="U60" s="218">
        <v>705.079</v>
      </c>
      <c r="V60" s="217"/>
      <c r="W60" s="218"/>
      <c r="X60" s="217">
        <f t="shared" si="42"/>
        <v>2298.7470000000003</v>
      </c>
      <c r="Y60" s="216">
        <f t="shared" si="43"/>
        <v>-0.26223851515630037</v>
      </c>
    </row>
    <row r="61" spans="1:25" s="208" customFormat="1" ht="19.5" customHeight="1">
      <c r="A61" s="223" t="s">
        <v>213</v>
      </c>
      <c r="B61" s="221">
        <v>365.736</v>
      </c>
      <c r="C61" s="218">
        <v>0</v>
      </c>
      <c r="D61" s="217">
        <v>0</v>
      </c>
      <c r="E61" s="218">
        <v>0</v>
      </c>
      <c r="F61" s="217">
        <f t="shared" si="38"/>
        <v>365.736</v>
      </c>
      <c r="G61" s="220">
        <f t="shared" si="39"/>
        <v>0.00683739336436186</v>
      </c>
      <c r="H61" s="221"/>
      <c r="I61" s="218"/>
      <c r="J61" s="217"/>
      <c r="K61" s="218"/>
      <c r="L61" s="217">
        <f t="shared" si="40"/>
        <v>0</v>
      </c>
      <c r="M61" s="384" t="str">
        <f t="shared" si="37"/>
        <v>         /0</v>
      </c>
      <c r="N61" s="389">
        <v>1310.1730000000002</v>
      </c>
      <c r="O61" s="218"/>
      <c r="P61" s="217"/>
      <c r="Q61" s="218"/>
      <c r="R61" s="217">
        <f t="shared" si="44"/>
        <v>1310.1730000000002</v>
      </c>
      <c r="S61" s="404">
        <f t="shared" si="41"/>
        <v>0.00660604932668565</v>
      </c>
      <c r="T61" s="221"/>
      <c r="U61" s="218"/>
      <c r="V61" s="217"/>
      <c r="W61" s="218"/>
      <c r="X61" s="217">
        <f t="shared" si="42"/>
        <v>0</v>
      </c>
      <c r="Y61" s="216" t="str">
        <f t="shared" si="43"/>
        <v>         /0</v>
      </c>
    </row>
    <row r="62" spans="1:25" s="208" customFormat="1" ht="19.5" customHeight="1">
      <c r="A62" s="223" t="s">
        <v>178</v>
      </c>
      <c r="B62" s="221">
        <v>88.06</v>
      </c>
      <c r="C62" s="218">
        <v>245.248</v>
      </c>
      <c r="D62" s="217">
        <v>0</v>
      </c>
      <c r="E62" s="218">
        <v>0</v>
      </c>
      <c r="F62" s="217">
        <f>SUM(B62:E62)</f>
        <v>333.308</v>
      </c>
      <c r="G62" s="220">
        <f>F62/$F$9</f>
        <v>0.006231155553428491</v>
      </c>
      <c r="H62" s="221"/>
      <c r="I62" s="218">
        <v>0</v>
      </c>
      <c r="J62" s="217"/>
      <c r="K62" s="218"/>
      <c r="L62" s="217">
        <f>SUM(H62:K62)</f>
        <v>0</v>
      </c>
      <c r="M62" s="384" t="str">
        <f>IF(ISERROR(F62/L62-1),"         /0",(F62/L62-1))</f>
        <v>         /0</v>
      </c>
      <c r="N62" s="389">
        <v>88.06</v>
      </c>
      <c r="O62" s="218">
        <v>972.7940000000001</v>
      </c>
      <c r="P62" s="217"/>
      <c r="Q62" s="218"/>
      <c r="R62" s="217">
        <f>SUM(N62:Q62)</f>
        <v>1060.854</v>
      </c>
      <c r="S62" s="404">
        <f>R62/$R$9</f>
        <v>0.005348953040866952</v>
      </c>
      <c r="T62" s="221"/>
      <c r="U62" s="218">
        <v>0</v>
      </c>
      <c r="V62" s="217"/>
      <c r="W62" s="218"/>
      <c r="X62" s="217">
        <f>SUM(T62:W62)</f>
        <v>0</v>
      </c>
      <c r="Y62" s="216" t="str">
        <f>IF(ISERROR(R62/X62-1),"         /0",IF(R62/X62&gt;5,"  *  ",(R62/X62-1)))</f>
        <v>         /0</v>
      </c>
    </row>
    <row r="63" spans="1:25" s="208" customFormat="1" ht="19.5" customHeight="1">
      <c r="A63" s="223" t="s">
        <v>217</v>
      </c>
      <c r="B63" s="221">
        <v>169.99099999999999</v>
      </c>
      <c r="C63" s="218">
        <v>126.23899999999999</v>
      </c>
      <c r="D63" s="217">
        <v>0</v>
      </c>
      <c r="E63" s="218">
        <v>0</v>
      </c>
      <c r="F63" s="217">
        <f>SUM(B63:E63)</f>
        <v>296.22999999999996</v>
      </c>
      <c r="G63" s="220">
        <f>F63/$F$9</f>
        <v>0.005537986515751562</v>
      </c>
      <c r="H63" s="221">
        <v>534.563</v>
      </c>
      <c r="I63" s="218">
        <v>377.556</v>
      </c>
      <c r="J63" s="217"/>
      <c r="K63" s="218"/>
      <c r="L63" s="217">
        <f>SUM(H63:K63)</f>
        <v>912.1189999999999</v>
      </c>
      <c r="M63" s="384">
        <f>IF(ISERROR(F63/L63-1),"         /0",(F63/L63-1))</f>
        <v>-0.6752287804551819</v>
      </c>
      <c r="N63" s="389">
        <v>506.969</v>
      </c>
      <c r="O63" s="218">
        <v>392.48499999999996</v>
      </c>
      <c r="P63" s="217"/>
      <c r="Q63" s="218"/>
      <c r="R63" s="217">
        <f>SUM(N63:Q63)</f>
        <v>899.454</v>
      </c>
      <c r="S63" s="404">
        <f>R63/$R$9</f>
        <v>0.004535154892586485</v>
      </c>
      <c r="T63" s="221">
        <v>1744.507</v>
      </c>
      <c r="U63" s="218">
        <v>1272.789</v>
      </c>
      <c r="V63" s="217"/>
      <c r="W63" s="218"/>
      <c r="X63" s="217">
        <f>SUM(T63:W63)</f>
        <v>3017.2960000000003</v>
      </c>
      <c r="Y63" s="216">
        <f>IF(ISERROR(R63/X63-1),"         /0",IF(R63/X63&gt;5,"  *  ",(R63/X63-1)))</f>
        <v>-0.701900642164375</v>
      </c>
    </row>
    <row r="64" spans="1:25" s="208" customFormat="1" ht="19.5" customHeight="1">
      <c r="A64" s="223" t="s">
        <v>174</v>
      </c>
      <c r="B64" s="221">
        <v>0</v>
      </c>
      <c r="C64" s="218">
        <v>218.593</v>
      </c>
      <c r="D64" s="217">
        <v>0</v>
      </c>
      <c r="E64" s="218">
        <v>0</v>
      </c>
      <c r="F64" s="217">
        <f>SUM(B64:E64)</f>
        <v>218.593</v>
      </c>
      <c r="G64" s="220">
        <f>F64/$F$9</f>
        <v>0.004086571537108603</v>
      </c>
      <c r="H64" s="221">
        <v>303.35600000000005</v>
      </c>
      <c r="I64" s="218">
        <v>270.751</v>
      </c>
      <c r="J64" s="217"/>
      <c r="K64" s="218"/>
      <c r="L64" s="217">
        <f>SUM(H64:K64)</f>
        <v>574.107</v>
      </c>
      <c r="M64" s="384">
        <f>IF(ISERROR(F64/L64-1),"         /0",(F64/L64-1))</f>
        <v>-0.6192469348048361</v>
      </c>
      <c r="N64" s="389">
        <v>747.312</v>
      </c>
      <c r="O64" s="218">
        <v>1412.265</v>
      </c>
      <c r="P64" s="217"/>
      <c r="Q64" s="218"/>
      <c r="R64" s="217">
        <f>SUM(N64:Q64)</f>
        <v>2159.577</v>
      </c>
      <c r="S64" s="404">
        <f>R64/$R$9</f>
        <v>0.010888846119387145</v>
      </c>
      <c r="T64" s="221">
        <v>1302.601</v>
      </c>
      <c r="U64" s="218">
        <v>1263.484</v>
      </c>
      <c r="V64" s="217"/>
      <c r="W64" s="218"/>
      <c r="X64" s="217">
        <f>SUM(T64:W64)</f>
        <v>2566.085</v>
      </c>
      <c r="Y64" s="216">
        <f>IF(ISERROR(R64/X64-1),"         /0",IF(R64/X64&gt;5,"  *  ",(R64/X64-1)))</f>
        <v>-0.15841564094720162</v>
      </c>
    </row>
    <row r="65" spans="1:25" s="208" customFormat="1" ht="19.5" customHeight="1">
      <c r="A65" s="223" t="s">
        <v>187</v>
      </c>
      <c r="B65" s="221">
        <v>97.805</v>
      </c>
      <c r="C65" s="218">
        <v>27.137</v>
      </c>
      <c r="D65" s="217">
        <v>0</v>
      </c>
      <c r="E65" s="218">
        <v>0</v>
      </c>
      <c r="F65" s="217">
        <f>SUM(B65:E65)</f>
        <v>124.94200000000001</v>
      </c>
      <c r="G65" s="220">
        <f>F65/$F$9</f>
        <v>0.0023357766304933055</v>
      </c>
      <c r="H65" s="221">
        <v>108.23499999999999</v>
      </c>
      <c r="I65" s="218">
        <v>27.145999999999997</v>
      </c>
      <c r="J65" s="217"/>
      <c r="K65" s="218"/>
      <c r="L65" s="217">
        <f>SUM(H65:K65)</f>
        <v>135.38099999999997</v>
      </c>
      <c r="M65" s="384">
        <f>IF(ISERROR(F65/L65-1),"         /0",(F65/L65-1))</f>
        <v>-0.07710830914234612</v>
      </c>
      <c r="N65" s="389">
        <v>364.85200000000003</v>
      </c>
      <c r="O65" s="218">
        <v>143.811</v>
      </c>
      <c r="P65" s="217"/>
      <c r="Q65" s="218">
        <v>0.025</v>
      </c>
      <c r="R65" s="217">
        <f>SUM(N65:Q65)</f>
        <v>508.688</v>
      </c>
      <c r="S65" s="404">
        <f>R65/$R$9</f>
        <v>0.002564865876409504</v>
      </c>
      <c r="T65" s="221">
        <v>284.164</v>
      </c>
      <c r="U65" s="218">
        <v>146.906</v>
      </c>
      <c r="V65" s="217">
        <v>0.861</v>
      </c>
      <c r="W65" s="218">
        <v>0.9</v>
      </c>
      <c r="X65" s="217">
        <f>SUM(T65:W65)</f>
        <v>432.83099999999996</v>
      </c>
      <c r="Y65" s="216">
        <f>IF(ISERROR(R65/X65-1),"         /0",IF(R65/X65&gt;5,"  *  ",(R65/X65-1)))</f>
        <v>0.17525777959526945</v>
      </c>
    </row>
    <row r="66" spans="1:25" s="208" customFormat="1" ht="19.5" customHeight="1">
      <c r="A66" s="223" t="s">
        <v>220</v>
      </c>
      <c r="B66" s="221">
        <v>0</v>
      </c>
      <c r="C66" s="218">
        <v>0</v>
      </c>
      <c r="D66" s="217">
        <v>39.844</v>
      </c>
      <c r="E66" s="218">
        <v>80.257</v>
      </c>
      <c r="F66" s="217">
        <f>SUM(B66:E66)</f>
        <v>120.101</v>
      </c>
      <c r="G66" s="220">
        <f>F66/$F$9</f>
        <v>0.002245274680242644</v>
      </c>
      <c r="H66" s="221"/>
      <c r="I66" s="218"/>
      <c r="J66" s="217"/>
      <c r="K66" s="218"/>
      <c r="L66" s="217">
        <f>SUM(H66:K66)</f>
        <v>0</v>
      </c>
      <c r="M66" s="384" t="str">
        <f>IF(ISERROR(F66/L66-1),"         /0",(F66/L66-1))</f>
        <v>         /0</v>
      </c>
      <c r="N66" s="389"/>
      <c r="O66" s="218"/>
      <c r="P66" s="217">
        <v>190.45</v>
      </c>
      <c r="Q66" s="218">
        <v>212.014</v>
      </c>
      <c r="R66" s="217">
        <f>SUM(N66:Q66)</f>
        <v>402.464</v>
      </c>
      <c r="S66" s="404">
        <f>R66/$R$9</f>
        <v>0.002029271734507743</v>
      </c>
      <c r="T66" s="221"/>
      <c r="U66" s="218"/>
      <c r="V66" s="217">
        <v>27.155</v>
      </c>
      <c r="W66" s="218">
        <v>19.401</v>
      </c>
      <c r="X66" s="217">
        <f>SUM(T66:W66)</f>
        <v>46.556</v>
      </c>
      <c r="Y66" s="216" t="str">
        <f>IF(ISERROR(R66/X66-1),"         /0",IF(R66/X66&gt;5,"  *  ",(R66/X66-1)))</f>
        <v>  *  </v>
      </c>
    </row>
    <row r="67" spans="1:25" s="208" customFormat="1" ht="19.5" customHeight="1">
      <c r="A67" s="223" t="s">
        <v>196</v>
      </c>
      <c r="B67" s="221">
        <v>65.457</v>
      </c>
      <c r="C67" s="218">
        <v>18.989</v>
      </c>
      <c r="D67" s="217">
        <v>0</v>
      </c>
      <c r="E67" s="218">
        <v>0</v>
      </c>
      <c r="F67" s="217">
        <f t="shared" si="38"/>
        <v>84.446</v>
      </c>
      <c r="G67" s="220">
        <f t="shared" si="39"/>
        <v>0.0015787084674379925</v>
      </c>
      <c r="H67" s="221">
        <v>84.554</v>
      </c>
      <c r="I67" s="218">
        <v>0</v>
      </c>
      <c r="J67" s="217"/>
      <c r="K67" s="218"/>
      <c r="L67" s="217">
        <f t="shared" si="40"/>
        <v>84.554</v>
      </c>
      <c r="M67" s="384">
        <f t="shared" si="37"/>
        <v>-0.001277290252383101</v>
      </c>
      <c r="N67" s="389">
        <v>275.89599999999996</v>
      </c>
      <c r="O67" s="218">
        <v>48.928</v>
      </c>
      <c r="P67" s="217"/>
      <c r="Q67" s="218"/>
      <c r="R67" s="217">
        <f t="shared" si="44"/>
        <v>324.82399999999996</v>
      </c>
      <c r="S67" s="404">
        <f t="shared" si="41"/>
        <v>0.0016378015471936445</v>
      </c>
      <c r="T67" s="221">
        <v>171.546</v>
      </c>
      <c r="U67" s="218">
        <v>0</v>
      </c>
      <c r="V67" s="217"/>
      <c r="W67" s="218"/>
      <c r="X67" s="217">
        <f t="shared" si="42"/>
        <v>171.546</v>
      </c>
      <c r="Y67" s="216">
        <f t="shared" si="43"/>
        <v>0.8935096125820479</v>
      </c>
    </row>
    <row r="68" spans="1:25" s="208" customFormat="1" ht="19.5" customHeight="1">
      <c r="A68" s="223" t="s">
        <v>192</v>
      </c>
      <c r="B68" s="221">
        <v>50.409</v>
      </c>
      <c r="C68" s="218">
        <v>26.764</v>
      </c>
      <c r="D68" s="217">
        <v>0</v>
      </c>
      <c r="E68" s="218">
        <v>0</v>
      </c>
      <c r="F68" s="217">
        <f t="shared" si="38"/>
        <v>77.173</v>
      </c>
      <c r="G68" s="220">
        <f t="shared" si="39"/>
        <v>0.001442740550856076</v>
      </c>
      <c r="H68" s="221">
        <v>67.082</v>
      </c>
      <c r="I68" s="218">
        <v>50.96</v>
      </c>
      <c r="J68" s="217">
        <v>0.48</v>
      </c>
      <c r="K68" s="218">
        <v>0.77</v>
      </c>
      <c r="L68" s="217">
        <f t="shared" si="40"/>
        <v>119.292</v>
      </c>
      <c r="M68" s="384">
        <f t="shared" si="37"/>
        <v>-0.35307480803406766</v>
      </c>
      <c r="N68" s="389">
        <v>178.016</v>
      </c>
      <c r="O68" s="218">
        <v>101.77499999999999</v>
      </c>
      <c r="P68" s="217">
        <v>0</v>
      </c>
      <c r="Q68" s="218">
        <v>0</v>
      </c>
      <c r="R68" s="217">
        <f t="shared" si="44"/>
        <v>279.791</v>
      </c>
      <c r="S68" s="404">
        <f t="shared" si="41"/>
        <v>0.0014107397627356878</v>
      </c>
      <c r="T68" s="221">
        <v>218.834</v>
      </c>
      <c r="U68" s="218">
        <v>187.99800000000002</v>
      </c>
      <c r="V68" s="217">
        <v>2.683</v>
      </c>
      <c r="W68" s="218">
        <v>4.268</v>
      </c>
      <c r="X68" s="217">
        <f t="shared" si="42"/>
        <v>413.78299999999996</v>
      </c>
      <c r="Y68" s="216">
        <f t="shared" si="43"/>
        <v>-0.32382190665155397</v>
      </c>
    </row>
    <row r="69" spans="1:25" s="208" customFormat="1" ht="19.5" customHeight="1">
      <c r="A69" s="223" t="s">
        <v>190</v>
      </c>
      <c r="B69" s="221">
        <v>44.939</v>
      </c>
      <c r="C69" s="218">
        <v>11.853</v>
      </c>
      <c r="D69" s="217">
        <v>0</v>
      </c>
      <c r="E69" s="218">
        <v>0</v>
      </c>
      <c r="F69" s="217">
        <f aca="true" t="shared" si="45" ref="F69:F75">SUM(B69:E69)</f>
        <v>56.792</v>
      </c>
      <c r="G69" s="220">
        <f aca="true" t="shared" si="46" ref="G69:G75">F69/$F$9</f>
        <v>0.0010617200492946792</v>
      </c>
      <c r="H69" s="221">
        <v>24.623</v>
      </c>
      <c r="I69" s="218">
        <v>25.308</v>
      </c>
      <c r="J69" s="217"/>
      <c r="K69" s="218"/>
      <c r="L69" s="217">
        <f aca="true" t="shared" si="47" ref="L69:L75">SUM(H69:K69)</f>
        <v>49.931</v>
      </c>
      <c r="M69" s="384">
        <f t="shared" si="37"/>
        <v>0.13740962528289047</v>
      </c>
      <c r="N69" s="389">
        <v>167.432</v>
      </c>
      <c r="O69" s="218">
        <v>44.273</v>
      </c>
      <c r="P69" s="217"/>
      <c r="Q69" s="218"/>
      <c r="R69" s="217">
        <f aca="true" t="shared" si="48" ref="R69:R75">SUM(N69:Q69)</f>
        <v>211.70499999999998</v>
      </c>
      <c r="S69" s="404">
        <f aca="true" t="shared" si="49" ref="S69:S75">R69/$R$9</f>
        <v>0.0010674419887343007</v>
      </c>
      <c r="T69" s="221">
        <v>102.15400000000001</v>
      </c>
      <c r="U69" s="218">
        <v>48.291</v>
      </c>
      <c r="V69" s="217"/>
      <c r="W69" s="218"/>
      <c r="X69" s="217">
        <f aca="true" t="shared" si="50" ref="X69:X75">SUM(T69:W69)</f>
        <v>150.445</v>
      </c>
      <c r="Y69" s="216">
        <f aca="true" t="shared" si="51" ref="Y69:Y75">IF(ISERROR(R69/X69-1),"         /0",IF(R69/X69&gt;5,"  *  ",(R69/X69-1)))</f>
        <v>0.40719199707534304</v>
      </c>
    </row>
    <row r="70" spans="1:25" s="208" customFormat="1" ht="19.5" customHeight="1" thickBot="1">
      <c r="A70" s="223" t="s">
        <v>169</v>
      </c>
      <c r="B70" s="221">
        <v>17.997</v>
      </c>
      <c r="C70" s="218">
        <v>14.657</v>
      </c>
      <c r="D70" s="217">
        <v>0.3</v>
      </c>
      <c r="E70" s="218">
        <v>12.549</v>
      </c>
      <c r="F70" s="217">
        <f t="shared" si="45"/>
        <v>45.50299999999999</v>
      </c>
      <c r="G70" s="220">
        <f t="shared" si="46"/>
        <v>0.0008506734646262814</v>
      </c>
      <c r="H70" s="221">
        <v>16.051000000000002</v>
      </c>
      <c r="I70" s="218">
        <v>0</v>
      </c>
      <c r="J70" s="217">
        <v>2.354</v>
      </c>
      <c r="K70" s="218">
        <v>245.153</v>
      </c>
      <c r="L70" s="217">
        <f t="shared" si="47"/>
        <v>263.558</v>
      </c>
      <c r="M70" s="384">
        <f t="shared" si="37"/>
        <v>-0.8273510953945622</v>
      </c>
      <c r="N70" s="389">
        <v>90.25800000000001</v>
      </c>
      <c r="O70" s="218">
        <v>88.32499999999999</v>
      </c>
      <c r="P70" s="217">
        <v>3.4539999999999997</v>
      </c>
      <c r="Q70" s="218">
        <v>174.88599999999997</v>
      </c>
      <c r="R70" s="217">
        <f t="shared" si="48"/>
        <v>356.923</v>
      </c>
      <c r="S70" s="404">
        <f t="shared" si="49"/>
        <v>0.0017996485531518523</v>
      </c>
      <c r="T70" s="221">
        <v>32.983000000000004</v>
      </c>
      <c r="U70" s="218">
        <v>0</v>
      </c>
      <c r="V70" s="217">
        <v>7.582000000000001</v>
      </c>
      <c r="W70" s="218">
        <v>985.082</v>
      </c>
      <c r="X70" s="217">
        <f t="shared" si="50"/>
        <v>1025.647</v>
      </c>
      <c r="Y70" s="216">
        <f t="shared" si="51"/>
        <v>-0.6520021020877553</v>
      </c>
    </row>
    <row r="71" spans="1:25" s="224" customFormat="1" ht="19.5" customHeight="1">
      <c r="A71" s="231" t="s">
        <v>57</v>
      </c>
      <c r="B71" s="228">
        <f>SUM(B72:B74)</f>
        <v>261.486</v>
      </c>
      <c r="C71" s="227">
        <f>SUM(C72:C74)</f>
        <v>52.816</v>
      </c>
      <c r="D71" s="226">
        <f>SUM(D72:D74)</f>
        <v>4.651000000000001</v>
      </c>
      <c r="E71" s="227">
        <f>SUM(E72:E74)</f>
        <v>26.211</v>
      </c>
      <c r="F71" s="226">
        <f t="shared" si="45"/>
        <v>345.16400000000004</v>
      </c>
      <c r="G71" s="229">
        <f t="shared" si="46"/>
        <v>0.006452802139293362</v>
      </c>
      <c r="H71" s="228">
        <f>SUM(H72:H74)</f>
        <v>351.87</v>
      </c>
      <c r="I71" s="227">
        <f>SUM(I72:I74)</f>
        <v>133.928</v>
      </c>
      <c r="J71" s="226">
        <f>SUM(J72:J74)</f>
        <v>0.593</v>
      </c>
      <c r="K71" s="227">
        <f>SUM(K72:K74)</f>
        <v>108.157</v>
      </c>
      <c r="L71" s="226">
        <f t="shared" si="47"/>
        <v>594.548</v>
      </c>
      <c r="M71" s="383">
        <f t="shared" si="37"/>
        <v>-0.4194514151927178</v>
      </c>
      <c r="N71" s="388">
        <f>SUM(N72:N74)</f>
        <v>1143.4679999999998</v>
      </c>
      <c r="O71" s="227">
        <f>SUM(O72:O74)</f>
        <v>301.96500000000003</v>
      </c>
      <c r="P71" s="226">
        <f>SUM(P72:P74)</f>
        <v>51.986000000000004</v>
      </c>
      <c r="Q71" s="227">
        <f>SUM(Q72:Q74)</f>
        <v>31.137999999999998</v>
      </c>
      <c r="R71" s="226">
        <f t="shared" si="48"/>
        <v>1528.557</v>
      </c>
      <c r="S71" s="403">
        <f t="shared" si="49"/>
        <v>0.0077071676340839225</v>
      </c>
      <c r="T71" s="228">
        <f>SUM(T72:T74)</f>
        <v>1907.219</v>
      </c>
      <c r="U71" s="227">
        <f>SUM(U72:U74)</f>
        <v>687.242</v>
      </c>
      <c r="V71" s="226">
        <f>SUM(V72:V74)</f>
        <v>0.593</v>
      </c>
      <c r="W71" s="227">
        <f>SUM(W72:W74)</f>
        <v>374.363</v>
      </c>
      <c r="X71" s="226">
        <f t="shared" si="50"/>
        <v>2969.417</v>
      </c>
      <c r="Y71" s="225">
        <f t="shared" si="51"/>
        <v>-0.48523329663701664</v>
      </c>
    </row>
    <row r="72" spans="1:25" ht="19.5" customHeight="1">
      <c r="A72" s="223" t="s">
        <v>170</v>
      </c>
      <c r="B72" s="221">
        <v>99.208</v>
      </c>
      <c r="C72" s="218">
        <v>21.39</v>
      </c>
      <c r="D72" s="217">
        <v>0</v>
      </c>
      <c r="E72" s="218">
        <v>0</v>
      </c>
      <c r="F72" s="217">
        <f t="shared" si="45"/>
        <v>120.598</v>
      </c>
      <c r="G72" s="220">
        <f t="shared" si="46"/>
        <v>0.0022545660393160955</v>
      </c>
      <c r="H72" s="221">
        <v>95.61500000000001</v>
      </c>
      <c r="I72" s="218">
        <v>30.488</v>
      </c>
      <c r="J72" s="217"/>
      <c r="K72" s="218"/>
      <c r="L72" s="217">
        <f t="shared" si="47"/>
        <v>126.10300000000001</v>
      </c>
      <c r="M72" s="384">
        <f t="shared" si="37"/>
        <v>-0.04365479013187634</v>
      </c>
      <c r="N72" s="389">
        <v>374.738</v>
      </c>
      <c r="O72" s="218">
        <v>52.141</v>
      </c>
      <c r="P72" s="217"/>
      <c r="Q72" s="218"/>
      <c r="R72" s="217">
        <f t="shared" si="48"/>
        <v>426.879</v>
      </c>
      <c r="S72" s="404">
        <f t="shared" si="49"/>
        <v>0.0021523750913247665</v>
      </c>
      <c r="T72" s="221">
        <v>491.25300000000004</v>
      </c>
      <c r="U72" s="218">
        <v>211.60399999999998</v>
      </c>
      <c r="V72" s="217"/>
      <c r="W72" s="218"/>
      <c r="X72" s="217">
        <f t="shared" si="50"/>
        <v>702.857</v>
      </c>
      <c r="Y72" s="216">
        <f t="shared" si="51"/>
        <v>-0.3926517058235174</v>
      </c>
    </row>
    <row r="73" spans="1:25" ht="19.5" customHeight="1">
      <c r="A73" s="223" t="s">
        <v>157</v>
      </c>
      <c r="B73" s="221">
        <v>85.12400000000001</v>
      </c>
      <c r="C73" s="218">
        <v>1.341</v>
      </c>
      <c r="D73" s="217">
        <v>0</v>
      </c>
      <c r="E73" s="218">
        <v>0</v>
      </c>
      <c r="F73" s="217">
        <f t="shared" si="45"/>
        <v>86.465</v>
      </c>
      <c r="G73" s="220">
        <f t="shared" si="46"/>
        <v>0.0016164534452434221</v>
      </c>
      <c r="H73" s="221">
        <v>56.338</v>
      </c>
      <c r="I73" s="218">
        <v>0.33499999999999996</v>
      </c>
      <c r="J73" s="217">
        <v>0.593</v>
      </c>
      <c r="K73" s="218">
        <v>0</v>
      </c>
      <c r="L73" s="217">
        <f t="shared" si="47"/>
        <v>57.266000000000005</v>
      </c>
      <c r="M73" s="384">
        <f t="shared" si="37"/>
        <v>0.5098837006251526</v>
      </c>
      <c r="N73" s="389">
        <v>168.207</v>
      </c>
      <c r="O73" s="218">
        <v>3.369</v>
      </c>
      <c r="P73" s="217">
        <v>0</v>
      </c>
      <c r="Q73" s="218">
        <v>0</v>
      </c>
      <c r="R73" s="217">
        <f t="shared" si="48"/>
        <v>171.576</v>
      </c>
      <c r="S73" s="404">
        <f t="shared" si="49"/>
        <v>0.0008651067601571829</v>
      </c>
      <c r="T73" s="221">
        <v>186.268</v>
      </c>
      <c r="U73" s="218">
        <v>10.53</v>
      </c>
      <c r="V73" s="217">
        <v>0.593</v>
      </c>
      <c r="W73" s="218">
        <v>0</v>
      </c>
      <c r="X73" s="217">
        <f t="shared" si="50"/>
        <v>197.391</v>
      </c>
      <c r="Y73" s="216">
        <f t="shared" si="51"/>
        <v>-0.13078103864917856</v>
      </c>
    </row>
    <row r="74" spans="1:25" ht="19.5" customHeight="1" thickBot="1">
      <c r="A74" s="223" t="s">
        <v>169</v>
      </c>
      <c r="B74" s="221">
        <v>77.15400000000001</v>
      </c>
      <c r="C74" s="218">
        <v>30.085</v>
      </c>
      <c r="D74" s="217">
        <v>4.651000000000001</v>
      </c>
      <c r="E74" s="218">
        <v>26.211</v>
      </c>
      <c r="F74" s="217">
        <f t="shared" si="45"/>
        <v>138.101</v>
      </c>
      <c r="G74" s="220">
        <f t="shared" si="46"/>
        <v>0.002581782654733844</v>
      </c>
      <c r="H74" s="221">
        <v>199.91699999999997</v>
      </c>
      <c r="I74" s="218">
        <v>103.105</v>
      </c>
      <c r="J74" s="217">
        <v>0</v>
      </c>
      <c r="K74" s="218">
        <v>108.157</v>
      </c>
      <c r="L74" s="217">
        <f t="shared" si="47"/>
        <v>411.179</v>
      </c>
      <c r="M74" s="384">
        <f t="shared" si="37"/>
        <v>-0.6641341119074661</v>
      </c>
      <c r="N74" s="389">
        <v>600.5229999999999</v>
      </c>
      <c r="O74" s="218">
        <v>246.455</v>
      </c>
      <c r="P74" s="217">
        <v>51.986000000000004</v>
      </c>
      <c r="Q74" s="218">
        <v>31.137999999999998</v>
      </c>
      <c r="R74" s="217">
        <f t="shared" si="48"/>
        <v>930.102</v>
      </c>
      <c r="S74" s="404">
        <f t="shared" si="49"/>
        <v>0.004689685782601973</v>
      </c>
      <c r="T74" s="221">
        <v>1229.698</v>
      </c>
      <c r="U74" s="218">
        <v>465.108</v>
      </c>
      <c r="V74" s="217">
        <v>0</v>
      </c>
      <c r="W74" s="218">
        <v>374.363</v>
      </c>
      <c r="X74" s="217">
        <f t="shared" si="50"/>
        <v>2069.169</v>
      </c>
      <c r="Y74" s="216">
        <f t="shared" si="51"/>
        <v>-0.5504949088257169</v>
      </c>
    </row>
    <row r="75" spans="1:25" s="318" customFormat="1" ht="19.5" customHeight="1" thickBot="1">
      <c r="A75" s="324" t="s">
        <v>56</v>
      </c>
      <c r="B75" s="322">
        <v>128.396</v>
      </c>
      <c r="C75" s="321">
        <v>0</v>
      </c>
      <c r="D75" s="320">
        <v>0</v>
      </c>
      <c r="E75" s="321">
        <v>0</v>
      </c>
      <c r="F75" s="320">
        <f t="shared" si="45"/>
        <v>128.396</v>
      </c>
      <c r="G75" s="323">
        <f t="shared" si="46"/>
        <v>0.0024003487718206717</v>
      </c>
      <c r="H75" s="322">
        <v>93.613</v>
      </c>
      <c r="I75" s="321">
        <v>0</v>
      </c>
      <c r="J75" s="320">
        <v>0</v>
      </c>
      <c r="K75" s="321">
        <v>54.032</v>
      </c>
      <c r="L75" s="320">
        <f t="shared" si="47"/>
        <v>147.64499999999998</v>
      </c>
      <c r="M75" s="386">
        <f t="shared" si="37"/>
        <v>-0.13037353110501537</v>
      </c>
      <c r="N75" s="391">
        <v>456.4580000000001</v>
      </c>
      <c r="O75" s="321">
        <v>0</v>
      </c>
      <c r="P75" s="320">
        <v>0</v>
      </c>
      <c r="Q75" s="321">
        <v>0</v>
      </c>
      <c r="R75" s="320">
        <f t="shared" si="48"/>
        <v>456.4580000000001</v>
      </c>
      <c r="S75" s="406">
        <f t="shared" si="49"/>
        <v>0.0023015159551908627</v>
      </c>
      <c r="T75" s="322">
        <v>331.692</v>
      </c>
      <c r="U75" s="321">
        <v>47.294</v>
      </c>
      <c r="V75" s="320">
        <v>0.42999999999999994</v>
      </c>
      <c r="W75" s="321">
        <v>64.079</v>
      </c>
      <c r="X75" s="320">
        <f t="shared" si="50"/>
        <v>443.495</v>
      </c>
      <c r="Y75" s="319">
        <f t="shared" si="51"/>
        <v>0.029229190858972576</v>
      </c>
    </row>
    <row r="76" ht="15" thickTop="1">
      <c r="A76" s="116" t="s">
        <v>43</v>
      </c>
    </row>
    <row r="77" ht="14.25">
      <c r="A77" s="116" t="s">
        <v>55</v>
      </c>
    </row>
    <row r="78" ht="14.25">
      <c r="A78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6:Y65536 M76:M65536 Y3 M3">
    <cfRule type="cellIs" priority="4" dxfId="93" operator="lessThan" stopIfTrue="1">
      <formula>0</formula>
    </cfRule>
  </conditionalFormatting>
  <conditionalFormatting sqref="Y9:Y75 M9:M75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A1">
      <selection activeCell="J19" sqref="J19"/>
    </sheetView>
  </sheetViews>
  <sheetFormatPr defaultColWidth="8.00390625" defaultRowHeight="15"/>
  <cols>
    <col min="1" max="1" width="25.28125" style="123" customWidth="1"/>
    <col min="2" max="2" width="36.7109375" style="123" customWidth="1"/>
    <col min="3" max="3" width="12.28125" style="123" customWidth="1"/>
    <col min="4" max="4" width="12.28125" style="123" bestFit="1" customWidth="1"/>
    <col min="5" max="5" width="9.140625" style="123" bestFit="1" customWidth="1"/>
    <col min="6" max="6" width="11.28125" style="123" bestFit="1" customWidth="1"/>
    <col min="7" max="7" width="11.7109375" style="123" customWidth="1"/>
    <col min="8" max="8" width="10.28125" style="123" customWidth="1"/>
    <col min="9" max="10" width="12.7109375" style="123" bestFit="1" customWidth="1"/>
    <col min="11" max="11" width="9.7109375" style="123" bestFit="1" customWidth="1"/>
    <col min="12" max="12" width="10.7109375" style="123" bestFit="1" customWidth="1"/>
    <col min="13" max="13" width="12.7109375" style="123" bestFit="1" customWidth="1"/>
    <col min="14" max="14" width="9.28125" style="123" customWidth="1"/>
    <col min="15" max="16" width="13.00390625" style="123" bestFit="1" customWidth="1"/>
    <col min="17" max="18" width="10.7109375" style="123" bestFit="1" customWidth="1"/>
    <col min="19" max="19" width="13.00390625" style="123" bestFit="1" customWidth="1"/>
    <col min="20" max="20" width="10.71093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25:26" ht="21" thickBot="1">
      <c r="Y1" s="659" t="s">
        <v>28</v>
      </c>
      <c r="Z1" s="660"/>
    </row>
    <row r="2" ht="9.75" customHeight="1" thickBot="1"/>
    <row r="3" spans="1:26" ht="24" customHeight="1" thickTop="1">
      <c r="A3" s="567" t="s">
        <v>120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9"/>
    </row>
    <row r="4" spans="1:26" ht="21" customHeight="1" thickBot="1">
      <c r="A4" s="581" t="s">
        <v>45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3"/>
    </row>
    <row r="5" spans="1:26" s="169" customFormat="1" ht="19.5" customHeight="1" thickBot="1" thickTop="1">
      <c r="A5" s="653" t="s">
        <v>121</v>
      </c>
      <c r="B5" s="653" t="s">
        <v>122</v>
      </c>
      <c r="C5" s="585" t="s">
        <v>36</v>
      </c>
      <c r="D5" s="586"/>
      <c r="E5" s="586"/>
      <c r="F5" s="586"/>
      <c r="G5" s="586"/>
      <c r="H5" s="586"/>
      <c r="I5" s="586"/>
      <c r="J5" s="586"/>
      <c r="K5" s="587"/>
      <c r="L5" s="587"/>
      <c r="M5" s="587"/>
      <c r="N5" s="588"/>
      <c r="O5" s="589" t="s">
        <v>35</v>
      </c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8"/>
    </row>
    <row r="6" spans="1:26" s="168" customFormat="1" ht="26.25" customHeight="1" thickBot="1">
      <c r="A6" s="654"/>
      <c r="B6" s="654"/>
      <c r="C6" s="661" t="s">
        <v>153</v>
      </c>
      <c r="D6" s="662"/>
      <c r="E6" s="662"/>
      <c r="F6" s="662"/>
      <c r="G6" s="663"/>
      <c r="H6" s="574" t="s">
        <v>34</v>
      </c>
      <c r="I6" s="661" t="s">
        <v>154</v>
      </c>
      <c r="J6" s="662"/>
      <c r="K6" s="662"/>
      <c r="L6" s="662"/>
      <c r="M6" s="663"/>
      <c r="N6" s="574" t="s">
        <v>33</v>
      </c>
      <c r="O6" s="664" t="s">
        <v>155</v>
      </c>
      <c r="P6" s="662"/>
      <c r="Q6" s="662"/>
      <c r="R6" s="662"/>
      <c r="S6" s="663"/>
      <c r="T6" s="574" t="s">
        <v>34</v>
      </c>
      <c r="U6" s="664" t="s">
        <v>156</v>
      </c>
      <c r="V6" s="662"/>
      <c r="W6" s="662"/>
      <c r="X6" s="662"/>
      <c r="Y6" s="663"/>
      <c r="Z6" s="574" t="s">
        <v>33</v>
      </c>
    </row>
    <row r="7" spans="1:26" s="163" customFormat="1" ht="26.25" customHeight="1">
      <c r="A7" s="655"/>
      <c r="B7" s="655"/>
      <c r="C7" s="557" t="s">
        <v>22</v>
      </c>
      <c r="D7" s="558"/>
      <c r="E7" s="559" t="s">
        <v>21</v>
      </c>
      <c r="F7" s="560"/>
      <c r="G7" s="561" t="s">
        <v>17</v>
      </c>
      <c r="H7" s="575"/>
      <c r="I7" s="557" t="s">
        <v>22</v>
      </c>
      <c r="J7" s="558"/>
      <c r="K7" s="559" t="s">
        <v>21</v>
      </c>
      <c r="L7" s="560"/>
      <c r="M7" s="561" t="s">
        <v>17</v>
      </c>
      <c r="N7" s="575"/>
      <c r="O7" s="558" t="s">
        <v>22</v>
      </c>
      <c r="P7" s="558"/>
      <c r="Q7" s="563" t="s">
        <v>21</v>
      </c>
      <c r="R7" s="558"/>
      <c r="S7" s="561" t="s">
        <v>17</v>
      </c>
      <c r="T7" s="575"/>
      <c r="U7" s="564" t="s">
        <v>22</v>
      </c>
      <c r="V7" s="560"/>
      <c r="W7" s="559" t="s">
        <v>21</v>
      </c>
      <c r="X7" s="580"/>
      <c r="Y7" s="561" t="s">
        <v>17</v>
      </c>
      <c r="Z7" s="575"/>
    </row>
    <row r="8" spans="1:26" s="163" customFormat="1" ht="15.75" thickBot="1">
      <c r="A8" s="656"/>
      <c r="B8" s="656"/>
      <c r="C8" s="166" t="s">
        <v>19</v>
      </c>
      <c r="D8" s="164" t="s">
        <v>18</v>
      </c>
      <c r="E8" s="165" t="s">
        <v>19</v>
      </c>
      <c r="F8" s="164" t="s">
        <v>18</v>
      </c>
      <c r="G8" s="562"/>
      <c r="H8" s="576"/>
      <c r="I8" s="166" t="s">
        <v>19</v>
      </c>
      <c r="J8" s="164" t="s">
        <v>18</v>
      </c>
      <c r="K8" s="165" t="s">
        <v>19</v>
      </c>
      <c r="L8" s="164" t="s">
        <v>18</v>
      </c>
      <c r="M8" s="562"/>
      <c r="N8" s="576"/>
      <c r="O8" s="167" t="s">
        <v>19</v>
      </c>
      <c r="P8" s="164" t="s">
        <v>18</v>
      </c>
      <c r="Q8" s="165" t="s">
        <v>19</v>
      </c>
      <c r="R8" s="164" t="s">
        <v>18</v>
      </c>
      <c r="S8" s="562"/>
      <c r="T8" s="576"/>
      <c r="U8" s="166" t="s">
        <v>19</v>
      </c>
      <c r="V8" s="164" t="s">
        <v>18</v>
      </c>
      <c r="W8" s="165" t="s">
        <v>19</v>
      </c>
      <c r="X8" s="164" t="s">
        <v>18</v>
      </c>
      <c r="Y8" s="562"/>
      <c r="Z8" s="576"/>
    </row>
    <row r="9" spans="1:26" s="152" customFormat="1" ht="18" customHeight="1" thickBot="1" thickTop="1">
      <c r="A9" s="162" t="s">
        <v>24</v>
      </c>
      <c r="B9" s="351"/>
      <c r="C9" s="161">
        <f>SUM(C10:C64)</f>
        <v>1719454</v>
      </c>
      <c r="D9" s="155">
        <f>SUM(D10:D64)</f>
        <v>1719454</v>
      </c>
      <c r="E9" s="156">
        <f>SUM(E10:E64)</f>
        <v>34919</v>
      </c>
      <c r="F9" s="155">
        <f>SUM(F10:F64)</f>
        <v>34919</v>
      </c>
      <c r="G9" s="154">
        <f>SUM(C9:F9)</f>
        <v>3508746</v>
      </c>
      <c r="H9" s="158">
        <f aca="true" t="shared" si="0" ref="H9:H18">G9/$G$9</f>
        <v>1</v>
      </c>
      <c r="I9" s="157">
        <f>SUM(I10:I64)</f>
        <v>1568453</v>
      </c>
      <c r="J9" s="155">
        <f>SUM(J10:J64)</f>
        <v>1568453</v>
      </c>
      <c r="K9" s="156">
        <f>SUM(K10:K64)</f>
        <v>69887</v>
      </c>
      <c r="L9" s="155">
        <f>SUM(L10:L64)</f>
        <v>69887</v>
      </c>
      <c r="M9" s="154">
        <f aca="true" t="shared" si="1" ref="M9:M18">SUM(I9:L9)</f>
        <v>3276680</v>
      </c>
      <c r="N9" s="160">
        <f aca="true" t="shared" si="2" ref="N9:N18">IF(ISERROR(G9/M9-1),"         /0",(G9/M9-1))</f>
        <v>0.07082351648619944</v>
      </c>
      <c r="O9" s="159">
        <f>SUM(O10:O64)</f>
        <v>6793353</v>
      </c>
      <c r="P9" s="155">
        <f>SUM(P10:P64)</f>
        <v>6793353</v>
      </c>
      <c r="Q9" s="156">
        <f>SUM(Q10:Q64)</f>
        <v>240448</v>
      </c>
      <c r="R9" s="155">
        <f>SUM(R10:R64)</f>
        <v>240448</v>
      </c>
      <c r="S9" s="154">
        <f aca="true" t="shared" si="3" ref="S9:S18">SUM(O9:R9)</f>
        <v>14067602</v>
      </c>
      <c r="T9" s="158">
        <f aca="true" t="shared" si="4" ref="T9:T18">S9/$S$9</f>
        <v>1</v>
      </c>
      <c r="U9" s="157">
        <f>SUM(U10:U64)</f>
        <v>6179482</v>
      </c>
      <c r="V9" s="155">
        <f>SUM(V10:V64)</f>
        <v>6179482</v>
      </c>
      <c r="W9" s="156">
        <f>SUM(W10:W64)</f>
        <v>276932</v>
      </c>
      <c r="X9" s="155">
        <f>SUM(X10:X64)</f>
        <v>276932</v>
      </c>
      <c r="Y9" s="154">
        <f aca="true" t="shared" si="5" ref="Y9:Y18">SUM(U9:X9)</f>
        <v>12912828</v>
      </c>
      <c r="Z9" s="153">
        <f>IF(ISERROR(S9/Y9-1),"         /0",(S9/Y9-1))</f>
        <v>0.08942843504149511</v>
      </c>
    </row>
    <row r="10" spans="1:26" ht="21" customHeight="1" thickTop="1">
      <c r="A10" s="151" t="s">
        <v>375</v>
      </c>
      <c r="B10" s="352" t="s">
        <v>376</v>
      </c>
      <c r="C10" s="149">
        <v>635415</v>
      </c>
      <c r="D10" s="145">
        <v>656216</v>
      </c>
      <c r="E10" s="146">
        <v>5073</v>
      </c>
      <c r="F10" s="145">
        <v>6392</v>
      </c>
      <c r="G10" s="144">
        <f aca="true" t="shared" si="6" ref="G10:G64">SUM(C10:F10)</f>
        <v>1303096</v>
      </c>
      <c r="H10" s="148">
        <f t="shared" si="0"/>
        <v>0.3713851045359225</v>
      </c>
      <c r="I10" s="147">
        <v>575898</v>
      </c>
      <c r="J10" s="145">
        <v>579032</v>
      </c>
      <c r="K10" s="146">
        <v>16920</v>
      </c>
      <c r="L10" s="145">
        <v>16740</v>
      </c>
      <c r="M10" s="144">
        <f t="shared" si="1"/>
        <v>1188590</v>
      </c>
      <c r="N10" s="150">
        <f t="shared" si="2"/>
        <v>0.096337677416098</v>
      </c>
      <c r="O10" s="149">
        <v>2453921</v>
      </c>
      <c r="P10" s="145">
        <v>2582277</v>
      </c>
      <c r="Q10" s="146">
        <v>49426</v>
      </c>
      <c r="R10" s="145">
        <v>51017</v>
      </c>
      <c r="S10" s="144">
        <f t="shared" si="3"/>
        <v>5136641</v>
      </c>
      <c r="T10" s="148">
        <f t="shared" si="4"/>
        <v>0.36513977293358174</v>
      </c>
      <c r="U10" s="147">
        <v>2197773</v>
      </c>
      <c r="V10" s="145">
        <v>2291009</v>
      </c>
      <c r="W10" s="146">
        <v>64632</v>
      </c>
      <c r="X10" s="145">
        <v>64513</v>
      </c>
      <c r="Y10" s="144">
        <f t="shared" si="5"/>
        <v>4617927</v>
      </c>
      <c r="Z10" s="143">
        <f aca="true" t="shared" si="7" ref="Z10:Z18">IF(ISERROR(S10/Y10-1),"         /0",IF(S10/Y10&gt;5,"  *  ",(S10/Y10-1)))</f>
        <v>0.11232615846894078</v>
      </c>
    </row>
    <row r="11" spans="1:26" ht="21" customHeight="1">
      <c r="A11" s="142" t="s">
        <v>377</v>
      </c>
      <c r="B11" s="353" t="s">
        <v>378</v>
      </c>
      <c r="C11" s="140">
        <v>204346</v>
      </c>
      <c r="D11" s="136">
        <v>203627</v>
      </c>
      <c r="E11" s="137">
        <v>1207</v>
      </c>
      <c r="F11" s="136">
        <v>1040</v>
      </c>
      <c r="G11" s="135">
        <f t="shared" si="6"/>
        <v>410220</v>
      </c>
      <c r="H11" s="139">
        <f t="shared" si="0"/>
        <v>0.1169135639912379</v>
      </c>
      <c r="I11" s="138">
        <v>201250</v>
      </c>
      <c r="J11" s="136">
        <v>201561</v>
      </c>
      <c r="K11" s="137">
        <v>1182</v>
      </c>
      <c r="L11" s="136">
        <v>1148</v>
      </c>
      <c r="M11" s="135">
        <f t="shared" si="1"/>
        <v>405141</v>
      </c>
      <c r="N11" s="141">
        <f t="shared" si="2"/>
        <v>0.012536376224573598</v>
      </c>
      <c r="O11" s="140">
        <v>804145</v>
      </c>
      <c r="P11" s="136">
        <v>794119</v>
      </c>
      <c r="Q11" s="137">
        <v>6930</v>
      </c>
      <c r="R11" s="136">
        <v>7361</v>
      </c>
      <c r="S11" s="135">
        <f t="shared" si="3"/>
        <v>1612555</v>
      </c>
      <c r="T11" s="139">
        <f t="shared" si="4"/>
        <v>0.11462898936151307</v>
      </c>
      <c r="U11" s="138">
        <v>802121</v>
      </c>
      <c r="V11" s="136">
        <v>799820</v>
      </c>
      <c r="W11" s="137">
        <v>4551</v>
      </c>
      <c r="X11" s="136">
        <v>5548</v>
      </c>
      <c r="Y11" s="135">
        <f t="shared" si="5"/>
        <v>1612040</v>
      </c>
      <c r="Z11" s="134">
        <f t="shared" si="7"/>
        <v>0.00031947098086893</v>
      </c>
    </row>
    <row r="12" spans="1:26" ht="21" customHeight="1">
      <c r="A12" s="142" t="s">
        <v>379</v>
      </c>
      <c r="B12" s="353" t="s">
        <v>380</v>
      </c>
      <c r="C12" s="140">
        <v>153030</v>
      </c>
      <c r="D12" s="136">
        <v>151126</v>
      </c>
      <c r="E12" s="137">
        <v>978</v>
      </c>
      <c r="F12" s="136">
        <v>1189</v>
      </c>
      <c r="G12" s="135">
        <f t="shared" si="6"/>
        <v>306323</v>
      </c>
      <c r="H12" s="139">
        <f t="shared" si="0"/>
        <v>0.08730270016695424</v>
      </c>
      <c r="I12" s="138">
        <v>148383</v>
      </c>
      <c r="J12" s="136">
        <v>148017</v>
      </c>
      <c r="K12" s="137">
        <v>2792</v>
      </c>
      <c r="L12" s="136">
        <v>2847</v>
      </c>
      <c r="M12" s="135">
        <f t="shared" si="1"/>
        <v>302039</v>
      </c>
      <c r="N12" s="141">
        <f t="shared" si="2"/>
        <v>0.014183598806776665</v>
      </c>
      <c r="O12" s="140">
        <v>605275</v>
      </c>
      <c r="P12" s="136">
        <v>587913</v>
      </c>
      <c r="Q12" s="137">
        <v>14140</v>
      </c>
      <c r="R12" s="136">
        <v>13837</v>
      </c>
      <c r="S12" s="135">
        <f t="shared" si="3"/>
        <v>1221165</v>
      </c>
      <c r="T12" s="139">
        <f t="shared" si="4"/>
        <v>0.08680690568300127</v>
      </c>
      <c r="U12" s="138">
        <v>573882</v>
      </c>
      <c r="V12" s="136">
        <v>562658</v>
      </c>
      <c r="W12" s="137">
        <v>10240</v>
      </c>
      <c r="X12" s="136">
        <v>10927</v>
      </c>
      <c r="Y12" s="135">
        <f t="shared" si="5"/>
        <v>1157707</v>
      </c>
      <c r="Z12" s="134">
        <f t="shared" si="7"/>
        <v>0.05481352362903569</v>
      </c>
    </row>
    <row r="13" spans="1:26" ht="21" customHeight="1">
      <c r="A13" s="142" t="s">
        <v>381</v>
      </c>
      <c r="B13" s="353" t="s">
        <v>382</v>
      </c>
      <c r="C13" s="140">
        <v>115872</v>
      </c>
      <c r="D13" s="136">
        <v>113772</v>
      </c>
      <c r="E13" s="137">
        <v>641</v>
      </c>
      <c r="F13" s="136">
        <v>465</v>
      </c>
      <c r="G13" s="135">
        <f t="shared" si="6"/>
        <v>230750</v>
      </c>
      <c r="H13" s="139">
        <f t="shared" si="0"/>
        <v>0.06576423599770402</v>
      </c>
      <c r="I13" s="138">
        <v>113932</v>
      </c>
      <c r="J13" s="136">
        <v>113806</v>
      </c>
      <c r="K13" s="137">
        <v>404</v>
      </c>
      <c r="L13" s="136">
        <v>578</v>
      </c>
      <c r="M13" s="135">
        <f t="shared" si="1"/>
        <v>228720</v>
      </c>
      <c r="N13" s="141">
        <f t="shared" si="2"/>
        <v>0.008875480937390767</v>
      </c>
      <c r="O13" s="140">
        <v>491477</v>
      </c>
      <c r="P13" s="136">
        <v>481935</v>
      </c>
      <c r="Q13" s="137">
        <v>1918</v>
      </c>
      <c r="R13" s="136">
        <v>1552</v>
      </c>
      <c r="S13" s="135">
        <f t="shared" si="3"/>
        <v>976882</v>
      </c>
      <c r="T13" s="139">
        <f t="shared" si="4"/>
        <v>0.06944197028036476</v>
      </c>
      <c r="U13" s="138">
        <v>469762</v>
      </c>
      <c r="V13" s="136">
        <v>458349</v>
      </c>
      <c r="W13" s="137">
        <v>1913</v>
      </c>
      <c r="X13" s="136">
        <v>1952</v>
      </c>
      <c r="Y13" s="135">
        <f t="shared" si="5"/>
        <v>931976</v>
      </c>
      <c r="Z13" s="134">
        <f t="shared" si="7"/>
        <v>0.048183644214014</v>
      </c>
    </row>
    <row r="14" spans="1:26" ht="21" customHeight="1">
      <c r="A14" s="142" t="s">
        <v>383</v>
      </c>
      <c r="B14" s="353" t="s">
        <v>384</v>
      </c>
      <c r="C14" s="140">
        <v>94667</v>
      </c>
      <c r="D14" s="136">
        <v>93309</v>
      </c>
      <c r="E14" s="137">
        <v>917</v>
      </c>
      <c r="F14" s="136">
        <v>948</v>
      </c>
      <c r="G14" s="135">
        <f t="shared" si="6"/>
        <v>189841</v>
      </c>
      <c r="H14" s="139">
        <f t="shared" si="0"/>
        <v>0.054105084836576944</v>
      </c>
      <c r="I14" s="138">
        <v>84474</v>
      </c>
      <c r="J14" s="136">
        <v>84697</v>
      </c>
      <c r="K14" s="137">
        <v>1237</v>
      </c>
      <c r="L14" s="136">
        <v>1227</v>
      </c>
      <c r="M14" s="135">
        <f t="shared" si="1"/>
        <v>171635</v>
      </c>
      <c r="N14" s="141">
        <f t="shared" si="2"/>
        <v>0.10607393596877102</v>
      </c>
      <c r="O14" s="140">
        <v>380905</v>
      </c>
      <c r="P14" s="136">
        <v>361765</v>
      </c>
      <c r="Q14" s="137">
        <v>4826</v>
      </c>
      <c r="R14" s="136">
        <v>4895</v>
      </c>
      <c r="S14" s="135">
        <f t="shared" si="3"/>
        <v>752391</v>
      </c>
      <c r="T14" s="139">
        <f t="shared" si="4"/>
        <v>0.05348395554551515</v>
      </c>
      <c r="U14" s="138">
        <v>332934</v>
      </c>
      <c r="V14" s="136">
        <v>320036</v>
      </c>
      <c r="W14" s="137">
        <v>4902</v>
      </c>
      <c r="X14" s="136">
        <v>4767</v>
      </c>
      <c r="Y14" s="135">
        <f t="shared" si="5"/>
        <v>662639</v>
      </c>
      <c r="Z14" s="134">
        <f t="shared" si="7"/>
        <v>0.1354462988142866</v>
      </c>
    </row>
    <row r="15" spans="1:26" ht="21" customHeight="1">
      <c r="A15" s="142" t="s">
        <v>385</v>
      </c>
      <c r="B15" s="353" t="s">
        <v>386</v>
      </c>
      <c r="C15" s="140">
        <v>69784</v>
      </c>
      <c r="D15" s="136">
        <v>68103</v>
      </c>
      <c r="E15" s="137">
        <v>546</v>
      </c>
      <c r="F15" s="136">
        <v>621</v>
      </c>
      <c r="G15" s="135">
        <f t="shared" si="6"/>
        <v>139054</v>
      </c>
      <c r="H15" s="139">
        <f t="shared" si="0"/>
        <v>0.03963068287074641</v>
      </c>
      <c r="I15" s="138">
        <v>56561</v>
      </c>
      <c r="J15" s="136">
        <v>56277</v>
      </c>
      <c r="K15" s="137">
        <v>1938</v>
      </c>
      <c r="L15" s="136">
        <v>1804</v>
      </c>
      <c r="M15" s="135">
        <f t="shared" si="1"/>
        <v>116580</v>
      </c>
      <c r="N15" s="141">
        <f t="shared" si="2"/>
        <v>0.1927774918510894</v>
      </c>
      <c r="O15" s="140">
        <v>266056</v>
      </c>
      <c r="P15" s="136">
        <v>258404</v>
      </c>
      <c r="Q15" s="137">
        <v>3952</v>
      </c>
      <c r="R15" s="136">
        <v>4204</v>
      </c>
      <c r="S15" s="135">
        <f t="shared" si="3"/>
        <v>532616</v>
      </c>
      <c r="T15" s="139">
        <f t="shared" si="4"/>
        <v>0.03786117918320407</v>
      </c>
      <c r="U15" s="138">
        <v>229538</v>
      </c>
      <c r="V15" s="136">
        <v>226074</v>
      </c>
      <c r="W15" s="137">
        <v>6993</v>
      </c>
      <c r="X15" s="136">
        <v>6661</v>
      </c>
      <c r="Y15" s="135">
        <f t="shared" si="5"/>
        <v>469266</v>
      </c>
      <c r="Z15" s="134">
        <f t="shared" si="7"/>
        <v>0.13499806080133658</v>
      </c>
    </row>
    <row r="16" spans="1:26" ht="21" customHeight="1">
      <c r="A16" s="142" t="s">
        <v>387</v>
      </c>
      <c r="B16" s="353" t="s">
        <v>388</v>
      </c>
      <c r="C16" s="140">
        <v>53442</v>
      </c>
      <c r="D16" s="136">
        <v>52849</v>
      </c>
      <c r="E16" s="137">
        <v>1808</v>
      </c>
      <c r="F16" s="136">
        <v>1242</v>
      </c>
      <c r="G16" s="135">
        <f t="shared" si="6"/>
        <v>109341</v>
      </c>
      <c r="H16" s="139">
        <f>G16/$G$9</f>
        <v>0.031162415290248994</v>
      </c>
      <c r="I16" s="138">
        <v>35769</v>
      </c>
      <c r="J16" s="136">
        <v>36224</v>
      </c>
      <c r="K16" s="137">
        <v>12076</v>
      </c>
      <c r="L16" s="136">
        <v>12316</v>
      </c>
      <c r="M16" s="135">
        <f>SUM(I16:L16)</f>
        <v>96385</v>
      </c>
      <c r="N16" s="141">
        <f>IF(ISERROR(G16/M16-1),"         /0",(G16/M16-1))</f>
        <v>0.1344192561083155</v>
      </c>
      <c r="O16" s="140">
        <v>213101</v>
      </c>
      <c r="P16" s="136">
        <v>209844</v>
      </c>
      <c r="Q16" s="137">
        <v>42589</v>
      </c>
      <c r="R16" s="136">
        <v>41400</v>
      </c>
      <c r="S16" s="135">
        <f>SUM(O16:R16)</f>
        <v>506934</v>
      </c>
      <c r="T16" s="139">
        <f>S16/$S$9</f>
        <v>0.03603556597634764</v>
      </c>
      <c r="U16" s="138">
        <v>175643</v>
      </c>
      <c r="V16" s="136">
        <v>170432</v>
      </c>
      <c r="W16" s="137">
        <v>47991</v>
      </c>
      <c r="X16" s="136">
        <v>47714</v>
      </c>
      <c r="Y16" s="135">
        <f>SUM(U16:X16)</f>
        <v>441780</v>
      </c>
      <c r="Z16" s="134">
        <f>IF(ISERROR(S16/Y16-1),"         /0",IF(S16/Y16&gt;5,"  *  ",(S16/Y16-1)))</f>
        <v>0.1474806464756213</v>
      </c>
    </row>
    <row r="17" spans="1:26" ht="21" customHeight="1">
      <c r="A17" s="142" t="s">
        <v>389</v>
      </c>
      <c r="B17" s="353" t="s">
        <v>390</v>
      </c>
      <c r="C17" s="140">
        <v>55464</v>
      </c>
      <c r="D17" s="136">
        <v>52546</v>
      </c>
      <c r="E17" s="137">
        <v>397</v>
      </c>
      <c r="F17" s="136">
        <v>365</v>
      </c>
      <c r="G17" s="135">
        <f t="shared" si="6"/>
        <v>108772</v>
      </c>
      <c r="H17" s="139">
        <f>G17/$G$9</f>
        <v>0.03100024909184079</v>
      </c>
      <c r="I17" s="138">
        <v>43960</v>
      </c>
      <c r="J17" s="136">
        <v>44302</v>
      </c>
      <c r="K17" s="137">
        <v>776</v>
      </c>
      <c r="L17" s="136">
        <v>744</v>
      </c>
      <c r="M17" s="135">
        <f>SUM(I17:L17)</f>
        <v>89782</v>
      </c>
      <c r="N17" s="141">
        <f>IF(ISERROR(G17/M17-1),"         /0",(G17/M17-1))</f>
        <v>0.2115123298656747</v>
      </c>
      <c r="O17" s="140">
        <v>227634</v>
      </c>
      <c r="P17" s="136">
        <v>216926</v>
      </c>
      <c r="Q17" s="137">
        <v>543</v>
      </c>
      <c r="R17" s="136">
        <v>500</v>
      </c>
      <c r="S17" s="135">
        <f>SUM(O17:R17)</f>
        <v>445603</v>
      </c>
      <c r="T17" s="139">
        <f>S17/$S$9</f>
        <v>0.031675832170969864</v>
      </c>
      <c r="U17" s="138">
        <v>189872</v>
      </c>
      <c r="V17" s="136">
        <v>182918</v>
      </c>
      <c r="W17" s="137">
        <v>2570</v>
      </c>
      <c r="X17" s="136">
        <v>2216</v>
      </c>
      <c r="Y17" s="135">
        <f>SUM(U17:X17)</f>
        <v>377576</v>
      </c>
      <c r="Z17" s="134">
        <f>IF(ISERROR(S17/Y17-1),"         /0",IF(S17/Y17&gt;5,"  *  ",(S17/Y17-1)))</f>
        <v>0.18016770133694937</v>
      </c>
    </row>
    <row r="18" spans="1:26" ht="21" customHeight="1">
      <c r="A18" s="142" t="s">
        <v>391</v>
      </c>
      <c r="B18" s="353" t="s">
        <v>392</v>
      </c>
      <c r="C18" s="140">
        <v>54097</v>
      </c>
      <c r="D18" s="136">
        <v>52650</v>
      </c>
      <c r="E18" s="137">
        <v>675</v>
      </c>
      <c r="F18" s="136">
        <v>152</v>
      </c>
      <c r="G18" s="135">
        <f t="shared" si="6"/>
        <v>107574</v>
      </c>
      <c r="H18" s="139">
        <f t="shared" si="0"/>
        <v>0.03065881656865444</v>
      </c>
      <c r="I18" s="138">
        <v>45462</v>
      </c>
      <c r="J18" s="136">
        <v>45215</v>
      </c>
      <c r="K18" s="137">
        <v>1479</v>
      </c>
      <c r="L18" s="136">
        <v>1497</v>
      </c>
      <c r="M18" s="135">
        <f t="shared" si="1"/>
        <v>93653</v>
      </c>
      <c r="N18" s="141">
        <f t="shared" si="2"/>
        <v>0.14864446413889576</v>
      </c>
      <c r="O18" s="140">
        <v>205929</v>
      </c>
      <c r="P18" s="136">
        <v>197097</v>
      </c>
      <c r="Q18" s="137">
        <v>5393</v>
      </c>
      <c r="R18" s="136">
        <v>4689</v>
      </c>
      <c r="S18" s="135">
        <f t="shared" si="3"/>
        <v>413108</v>
      </c>
      <c r="T18" s="139">
        <f t="shared" si="4"/>
        <v>0.029365914674014802</v>
      </c>
      <c r="U18" s="138">
        <v>182183</v>
      </c>
      <c r="V18" s="136">
        <v>172661</v>
      </c>
      <c r="W18" s="137">
        <v>5656</v>
      </c>
      <c r="X18" s="136">
        <v>5683</v>
      </c>
      <c r="Y18" s="135">
        <f t="shared" si="5"/>
        <v>366183</v>
      </c>
      <c r="Z18" s="134">
        <f t="shared" si="7"/>
        <v>0.12814630935898164</v>
      </c>
    </row>
    <row r="19" spans="1:26" ht="21" customHeight="1">
      <c r="A19" s="142" t="s">
        <v>393</v>
      </c>
      <c r="B19" s="353" t="s">
        <v>394</v>
      </c>
      <c r="C19" s="140">
        <v>43674</v>
      </c>
      <c r="D19" s="136">
        <v>42866</v>
      </c>
      <c r="E19" s="137">
        <v>160</v>
      </c>
      <c r="F19" s="136">
        <v>263</v>
      </c>
      <c r="G19" s="135">
        <f t="shared" si="6"/>
        <v>86963</v>
      </c>
      <c r="H19" s="139">
        <f aca="true" t="shared" si="8" ref="H19:H31">G19/$G$9</f>
        <v>0.02478463815847599</v>
      </c>
      <c r="I19" s="138">
        <v>31603</v>
      </c>
      <c r="J19" s="136">
        <v>30636</v>
      </c>
      <c r="K19" s="137">
        <v>282</v>
      </c>
      <c r="L19" s="136">
        <v>338</v>
      </c>
      <c r="M19" s="135">
        <f aca="true" t="shared" si="9" ref="M19:M31">SUM(I19:L19)</f>
        <v>62859</v>
      </c>
      <c r="N19" s="141">
        <f aca="true" t="shared" si="10" ref="N19:N31">IF(ISERROR(G19/M19-1),"         /0",(G19/M19-1))</f>
        <v>0.38346139773143073</v>
      </c>
      <c r="O19" s="140">
        <v>175631</v>
      </c>
      <c r="P19" s="136">
        <v>168439</v>
      </c>
      <c r="Q19" s="137">
        <v>698</v>
      </c>
      <c r="R19" s="136">
        <v>1068</v>
      </c>
      <c r="S19" s="135">
        <f aca="true" t="shared" si="11" ref="S19:S31">SUM(O19:R19)</f>
        <v>345836</v>
      </c>
      <c r="T19" s="139">
        <f aca="true" t="shared" si="12" ref="T19:T31">S19/$S$9</f>
        <v>0.0245838629782105</v>
      </c>
      <c r="U19" s="138">
        <v>125146</v>
      </c>
      <c r="V19" s="136">
        <v>121153</v>
      </c>
      <c r="W19" s="137">
        <v>862</v>
      </c>
      <c r="X19" s="136">
        <v>1001</v>
      </c>
      <c r="Y19" s="135">
        <f aca="true" t="shared" si="13" ref="Y19:Y31">SUM(U19:X19)</f>
        <v>248162</v>
      </c>
      <c r="Z19" s="134">
        <f aca="true" t="shared" si="14" ref="Z19:Z31">IF(ISERROR(S19/Y19-1),"         /0",IF(S19/Y19&gt;5,"  *  ",(S19/Y19-1)))</f>
        <v>0.3935896712631266</v>
      </c>
    </row>
    <row r="20" spans="1:26" ht="21" customHeight="1">
      <c r="A20" s="142" t="s">
        <v>395</v>
      </c>
      <c r="B20" s="353" t="s">
        <v>396</v>
      </c>
      <c r="C20" s="140">
        <v>38005</v>
      </c>
      <c r="D20" s="136">
        <v>38366</v>
      </c>
      <c r="E20" s="137">
        <v>955</v>
      </c>
      <c r="F20" s="136">
        <v>1052</v>
      </c>
      <c r="G20" s="135">
        <f>SUM(C20:F20)</f>
        <v>78378</v>
      </c>
      <c r="H20" s="139">
        <f>G20/$G$9</f>
        <v>0.02233789507704462</v>
      </c>
      <c r="I20" s="138">
        <v>37683</v>
      </c>
      <c r="J20" s="136">
        <v>37159</v>
      </c>
      <c r="K20" s="137">
        <v>1495</v>
      </c>
      <c r="L20" s="136">
        <v>1650</v>
      </c>
      <c r="M20" s="135">
        <f>SUM(I20:L20)</f>
        <v>77987</v>
      </c>
      <c r="N20" s="141">
        <f>IF(ISERROR(G20/M20-1),"         /0",(G20/M20-1))</f>
        <v>0.005013656122174304</v>
      </c>
      <c r="O20" s="140">
        <v>155845</v>
      </c>
      <c r="P20" s="136">
        <v>161179</v>
      </c>
      <c r="Q20" s="137">
        <v>5244</v>
      </c>
      <c r="R20" s="136">
        <v>5883</v>
      </c>
      <c r="S20" s="135">
        <f>SUM(O20:R20)</f>
        <v>328151</v>
      </c>
      <c r="T20" s="139">
        <f>S20/$S$9</f>
        <v>0.023326719081190952</v>
      </c>
      <c r="U20" s="138">
        <v>144222</v>
      </c>
      <c r="V20" s="136">
        <v>148762</v>
      </c>
      <c r="W20" s="137">
        <v>5235</v>
      </c>
      <c r="X20" s="136">
        <v>5916</v>
      </c>
      <c r="Y20" s="135">
        <f>SUM(U20:X20)</f>
        <v>304135</v>
      </c>
      <c r="Z20" s="134">
        <f>IF(ISERROR(S20/Y20-1),"         /0",IF(S20/Y20&gt;5,"  *  ",(S20/Y20-1)))</f>
        <v>0.07896493333552534</v>
      </c>
    </row>
    <row r="21" spans="1:26" ht="21" customHeight="1">
      <c r="A21" s="142" t="s">
        <v>397</v>
      </c>
      <c r="B21" s="353" t="s">
        <v>398</v>
      </c>
      <c r="C21" s="140">
        <v>35480</v>
      </c>
      <c r="D21" s="136">
        <v>32247</v>
      </c>
      <c r="E21" s="137">
        <v>206</v>
      </c>
      <c r="F21" s="136">
        <v>155</v>
      </c>
      <c r="G21" s="135">
        <f>SUM(C21:F21)</f>
        <v>68088</v>
      </c>
      <c r="H21" s="139">
        <f>G21/$G$9</f>
        <v>0.01940522340460096</v>
      </c>
      <c r="I21" s="138">
        <v>29496</v>
      </c>
      <c r="J21" s="136">
        <v>29358</v>
      </c>
      <c r="K21" s="137">
        <v>63</v>
      </c>
      <c r="L21" s="136">
        <v>75</v>
      </c>
      <c r="M21" s="135">
        <f>SUM(I21:L21)</f>
        <v>58992</v>
      </c>
      <c r="N21" s="141">
        <f>IF(ISERROR(G21/M21-1),"         /0",(G21/M21-1))</f>
        <v>0.15419039869812856</v>
      </c>
      <c r="O21" s="140">
        <v>142701</v>
      </c>
      <c r="P21" s="136">
        <v>132212</v>
      </c>
      <c r="Q21" s="137">
        <v>1205</v>
      </c>
      <c r="R21" s="136">
        <v>457</v>
      </c>
      <c r="S21" s="135">
        <f>SUM(O21:R21)</f>
        <v>276575</v>
      </c>
      <c r="T21" s="139">
        <f>S21/$S$9</f>
        <v>0.019660422579484405</v>
      </c>
      <c r="U21" s="138">
        <v>120228</v>
      </c>
      <c r="V21" s="136">
        <v>111177</v>
      </c>
      <c r="W21" s="137">
        <v>272</v>
      </c>
      <c r="X21" s="136">
        <v>321</v>
      </c>
      <c r="Y21" s="135">
        <f>SUM(U21:X21)</f>
        <v>231998</v>
      </c>
      <c r="Z21" s="134">
        <f>IF(ISERROR(S21/Y21-1),"         /0",IF(S21/Y21&gt;5,"  *  ",(S21/Y21-1)))</f>
        <v>0.1921438977922223</v>
      </c>
    </row>
    <row r="22" spans="1:26" ht="21" customHeight="1">
      <c r="A22" s="142" t="s">
        <v>399</v>
      </c>
      <c r="B22" s="353" t="s">
        <v>400</v>
      </c>
      <c r="C22" s="140">
        <v>16727</v>
      </c>
      <c r="D22" s="136">
        <v>15800</v>
      </c>
      <c r="E22" s="137">
        <v>3</v>
      </c>
      <c r="F22" s="136">
        <v>13</v>
      </c>
      <c r="G22" s="135">
        <f t="shared" si="6"/>
        <v>32543</v>
      </c>
      <c r="H22" s="139">
        <f t="shared" si="8"/>
        <v>0.009274823540945968</v>
      </c>
      <c r="I22" s="138">
        <v>11664</v>
      </c>
      <c r="J22" s="136">
        <v>11391</v>
      </c>
      <c r="K22" s="137">
        <v>20</v>
      </c>
      <c r="L22" s="136">
        <v>36</v>
      </c>
      <c r="M22" s="135">
        <f t="shared" si="9"/>
        <v>23111</v>
      </c>
      <c r="N22" s="141">
        <f t="shared" si="10"/>
        <v>0.40811734671801303</v>
      </c>
      <c r="O22" s="140">
        <v>62783</v>
      </c>
      <c r="P22" s="136">
        <v>58371</v>
      </c>
      <c r="Q22" s="137">
        <v>77</v>
      </c>
      <c r="R22" s="136">
        <v>46</v>
      </c>
      <c r="S22" s="135">
        <f t="shared" si="11"/>
        <v>121277</v>
      </c>
      <c r="T22" s="139">
        <f t="shared" si="12"/>
        <v>0.008621014441551588</v>
      </c>
      <c r="U22" s="138">
        <v>48133</v>
      </c>
      <c r="V22" s="136">
        <v>44491</v>
      </c>
      <c r="W22" s="137">
        <v>133</v>
      </c>
      <c r="X22" s="136">
        <v>226</v>
      </c>
      <c r="Y22" s="135">
        <f t="shared" si="13"/>
        <v>92983</v>
      </c>
      <c r="Z22" s="134">
        <f t="shared" si="14"/>
        <v>0.3042921824419518</v>
      </c>
    </row>
    <row r="23" spans="1:26" ht="21" customHeight="1">
      <c r="A23" s="142" t="s">
        <v>401</v>
      </c>
      <c r="B23" s="353" t="s">
        <v>401</v>
      </c>
      <c r="C23" s="140">
        <v>15269</v>
      </c>
      <c r="D23" s="136">
        <v>14381</v>
      </c>
      <c r="E23" s="137">
        <v>951</v>
      </c>
      <c r="F23" s="136">
        <v>950</v>
      </c>
      <c r="G23" s="135">
        <f t="shared" si="6"/>
        <v>31551</v>
      </c>
      <c r="H23" s="139">
        <f>G23/$G$9</f>
        <v>0.008992101451629727</v>
      </c>
      <c r="I23" s="138">
        <v>18019</v>
      </c>
      <c r="J23" s="136">
        <v>17442</v>
      </c>
      <c r="K23" s="137">
        <v>1331</v>
      </c>
      <c r="L23" s="136">
        <v>1336</v>
      </c>
      <c r="M23" s="135">
        <f>SUM(I23:L23)</f>
        <v>38128</v>
      </c>
      <c r="N23" s="141">
        <f>IF(ISERROR(G23/M23-1),"         /0",(G23/M23-1))</f>
        <v>-0.17249790180444813</v>
      </c>
      <c r="O23" s="140">
        <v>62131</v>
      </c>
      <c r="P23" s="136">
        <v>59186</v>
      </c>
      <c r="Q23" s="137">
        <v>4079</v>
      </c>
      <c r="R23" s="136">
        <v>4112</v>
      </c>
      <c r="S23" s="135">
        <f>SUM(O23:R23)</f>
        <v>129508</v>
      </c>
      <c r="T23" s="139">
        <f>S23/$S$9</f>
        <v>0.009206117716438096</v>
      </c>
      <c r="U23" s="138">
        <v>68228</v>
      </c>
      <c r="V23" s="136">
        <v>66044</v>
      </c>
      <c r="W23" s="137">
        <v>6120</v>
      </c>
      <c r="X23" s="136">
        <v>6118</v>
      </c>
      <c r="Y23" s="135">
        <f>SUM(U23:X23)</f>
        <v>146510</v>
      </c>
      <c r="Z23" s="134">
        <f>IF(ISERROR(S23/Y23-1),"         /0",IF(S23/Y23&gt;5,"  *  ",(S23/Y23-1)))</f>
        <v>-0.11604668623302161</v>
      </c>
    </row>
    <row r="24" spans="1:26" ht="21" customHeight="1">
      <c r="A24" s="142" t="s">
        <v>402</v>
      </c>
      <c r="B24" s="353" t="s">
        <v>403</v>
      </c>
      <c r="C24" s="140">
        <v>14712</v>
      </c>
      <c r="D24" s="136">
        <v>15129</v>
      </c>
      <c r="E24" s="137">
        <v>243</v>
      </c>
      <c r="F24" s="136">
        <v>564</v>
      </c>
      <c r="G24" s="135">
        <f t="shared" si="6"/>
        <v>30648</v>
      </c>
      <c r="H24" s="139">
        <f>G24/$G$9</f>
        <v>0.008734744549762223</v>
      </c>
      <c r="I24" s="138">
        <v>13951</v>
      </c>
      <c r="J24" s="136">
        <v>13770</v>
      </c>
      <c r="K24" s="137">
        <v>406</v>
      </c>
      <c r="L24" s="136">
        <v>594</v>
      </c>
      <c r="M24" s="135">
        <f>SUM(I24:L24)</f>
        <v>28721</v>
      </c>
      <c r="N24" s="141">
        <f>IF(ISERROR(G24/M24-1),"         /0",(G24/M24-1))</f>
        <v>0.06709376414470247</v>
      </c>
      <c r="O24" s="140">
        <v>57079</v>
      </c>
      <c r="P24" s="136">
        <v>54674</v>
      </c>
      <c r="Q24" s="137">
        <v>442</v>
      </c>
      <c r="R24" s="136">
        <v>746</v>
      </c>
      <c r="S24" s="135">
        <f>SUM(O24:R24)</f>
        <v>112941</v>
      </c>
      <c r="T24" s="139">
        <f>S24/$S$9</f>
        <v>0.008028447207988966</v>
      </c>
      <c r="U24" s="138">
        <v>55390</v>
      </c>
      <c r="V24" s="136">
        <v>52687</v>
      </c>
      <c r="W24" s="137">
        <v>703</v>
      </c>
      <c r="X24" s="136">
        <v>904</v>
      </c>
      <c r="Y24" s="135">
        <f>SUM(U24:X24)</f>
        <v>109684</v>
      </c>
      <c r="Z24" s="134">
        <f>IF(ISERROR(S24/Y24-1),"         /0",IF(S24/Y24&gt;5,"  *  ",(S24/Y24-1)))</f>
        <v>0.029694394806899727</v>
      </c>
    </row>
    <row r="25" spans="1:26" ht="21" customHeight="1">
      <c r="A25" s="142" t="s">
        <v>404</v>
      </c>
      <c r="B25" s="353" t="s">
        <v>405</v>
      </c>
      <c r="C25" s="140">
        <v>13045</v>
      </c>
      <c r="D25" s="136">
        <v>13109</v>
      </c>
      <c r="E25" s="137">
        <v>826</v>
      </c>
      <c r="F25" s="136">
        <v>821</v>
      </c>
      <c r="G25" s="135">
        <f t="shared" si="6"/>
        <v>27801</v>
      </c>
      <c r="H25" s="139">
        <f>G25/$G$9</f>
        <v>0.00792334355350886</v>
      </c>
      <c r="I25" s="138">
        <v>13397</v>
      </c>
      <c r="J25" s="136">
        <v>12872</v>
      </c>
      <c r="K25" s="137">
        <v>774</v>
      </c>
      <c r="L25" s="136">
        <v>783</v>
      </c>
      <c r="M25" s="135">
        <f>SUM(I25:L25)</f>
        <v>27826</v>
      </c>
      <c r="N25" s="141">
        <f>IF(ISERROR(G25/M25-1),"         /0",(G25/M25-1))</f>
        <v>-0.0008984403076259806</v>
      </c>
      <c r="O25" s="140">
        <v>57937</v>
      </c>
      <c r="P25" s="136">
        <v>51127</v>
      </c>
      <c r="Q25" s="137">
        <v>4017</v>
      </c>
      <c r="R25" s="136">
        <v>4599</v>
      </c>
      <c r="S25" s="135">
        <f>SUM(O25:R25)</f>
        <v>117680</v>
      </c>
      <c r="T25" s="139">
        <f>S25/$S$9</f>
        <v>0.008365320542904186</v>
      </c>
      <c r="U25" s="138">
        <v>53570</v>
      </c>
      <c r="V25" s="136">
        <v>47855</v>
      </c>
      <c r="W25" s="137">
        <v>2920</v>
      </c>
      <c r="X25" s="136">
        <v>3215</v>
      </c>
      <c r="Y25" s="135">
        <f>SUM(U25:X25)</f>
        <v>107560</v>
      </c>
      <c r="Z25" s="134">
        <f>IF(ISERROR(S25/Y25-1),"         /0",IF(S25/Y25&gt;5,"  *  ",(S25/Y25-1)))</f>
        <v>0.09408702119747114</v>
      </c>
    </row>
    <row r="26" spans="1:26" ht="21" customHeight="1">
      <c r="A26" s="142" t="s">
        <v>406</v>
      </c>
      <c r="B26" s="353" t="s">
        <v>407</v>
      </c>
      <c r="C26" s="140">
        <v>11511</v>
      </c>
      <c r="D26" s="136">
        <v>11191</v>
      </c>
      <c r="E26" s="137">
        <v>440</v>
      </c>
      <c r="F26" s="136">
        <v>445</v>
      </c>
      <c r="G26" s="135">
        <f t="shared" si="6"/>
        <v>23587</v>
      </c>
      <c r="H26" s="139">
        <f t="shared" si="8"/>
        <v>0.0067223446781271715</v>
      </c>
      <c r="I26" s="138">
        <v>12602</v>
      </c>
      <c r="J26" s="136">
        <v>12087</v>
      </c>
      <c r="K26" s="137">
        <v>429</v>
      </c>
      <c r="L26" s="136">
        <v>423</v>
      </c>
      <c r="M26" s="135">
        <f t="shared" si="9"/>
        <v>25541</v>
      </c>
      <c r="N26" s="141">
        <f t="shared" si="10"/>
        <v>-0.07650444383540189</v>
      </c>
      <c r="O26" s="140">
        <v>45114</v>
      </c>
      <c r="P26" s="136">
        <v>43679</v>
      </c>
      <c r="Q26" s="137">
        <v>2197</v>
      </c>
      <c r="R26" s="136">
        <v>2111</v>
      </c>
      <c r="S26" s="135">
        <f t="shared" si="11"/>
        <v>93101</v>
      </c>
      <c r="T26" s="139">
        <f t="shared" si="12"/>
        <v>0.006618114444807296</v>
      </c>
      <c r="U26" s="138">
        <v>49822</v>
      </c>
      <c r="V26" s="136">
        <v>47682</v>
      </c>
      <c r="W26" s="137">
        <v>2133</v>
      </c>
      <c r="X26" s="136">
        <v>2161</v>
      </c>
      <c r="Y26" s="135">
        <f t="shared" si="13"/>
        <v>101798</v>
      </c>
      <c r="Z26" s="134">
        <f t="shared" si="14"/>
        <v>-0.08543389850488226</v>
      </c>
    </row>
    <row r="27" spans="1:26" ht="21" customHeight="1">
      <c r="A27" s="142" t="s">
        <v>408</v>
      </c>
      <c r="B27" s="353" t="s">
        <v>409</v>
      </c>
      <c r="C27" s="140">
        <v>11611</v>
      </c>
      <c r="D27" s="136">
        <v>11171</v>
      </c>
      <c r="E27" s="137">
        <v>34</v>
      </c>
      <c r="F27" s="136">
        <v>43</v>
      </c>
      <c r="G27" s="135">
        <f t="shared" si="6"/>
        <v>22859</v>
      </c>
      <c r="H27" s="139">
        <f t="shared" si="8"/>
        <v>0.00651486314483864</v>
      </c>
      <c r="I27" s="138">
        <v>9785</v>
      </c>
      <c r="J27" s="136">
        <v>9894</v>
      </c>
      <c r="K27" s="137">
        <v>40</v>
      </c>
      <c r="L27" s="136">
        <v>47</v>
      </c>
      <c r="M27" s="135">
        <f t="shared" si="9"/>
        <v>19766</v>
      </c>
      <c r="N27" s="141">
        <f t="shared" si="10"/>
        <v>0.1564808256602246</v>
      </c>
      <c r="O27" s="140">
        <v>45803</v>
      </c>
      <c r="P27" s="136">
        <v>43646</v>
      </c>
      <c r="Q27" s="137">
        <v>93</v>
      </c>
      <c r="R27" s="136">
        <v>173</v>
      </c>
      <c r="S27" s="135">
        <f t="shared" si="11"/>
        <v>89715</v>
      </c>
      <c r="T27" s="139">
        <f t="shared" si="12"/>
        <v>0.006377419548832843</v>
      </c>
      <c r="U27" s="138">
        <v>37478</v>
      </c>
      <c r="V27" s="136">
        <v>36164</v>
      </c>
      <c r="W27" s="137">
        <v>262</v>
      </c>
      <c r="X27" s="136">
        <v>229</v>
      </c>
      <c r="Y27" s="135">
        <f t="shared" si="13"/>
        <v>74133</v>
      </c>
      <c r="Z27" s="134">
        <f t="shared" si="14"/>
        <v>0.21018979401885796</v>
      </c>
    </row>
    <row r="28" spans="1:26" ht="21" customHeight="1">
      <c r="A28" s="142" t="s">
        <v>410</v>
      </c>
      <c r="B28" s="353" t="s">
        <v>411</v>
      </c>
      <c r="C28" s="140">
        <v>6238</v>
      </c>
      <c r="D28" s="136">
        <v>5695</v>
      </c>
      <c r="E28" s="137">
        <v>3291</v>
      </c>
      <c r="F28" s="136">
        <v>3254</v>
      </c>
      <c r="G28" s="135">
        <f t="shared" si="6"/>
        <v>18478</v>
      </c>
      <c r="H28" s="139">
        <f t="shared" si="8"/>
        <v>0.005266268917727302</v>
      </c>
      <c r="I28" s="138">
        <v>3319</v>
      </c>
      <c r="J28" s="136">
        <v>3347</v>
      </c>
      <c r="K28" s="137">
        <v>3217</v>
      </c>
      <c r="L28" s="136">
        <v>3526</v>
      </c>
      <c r="M28" s="135">
        <f t="shared" si="9"/>
        <v>13409</v>
      </c>
      <c r="N28" s="141">
        <f t="shared" si="10"/>
        <v>0.3780296815571631</v>
      </c>
      <c r="O28" s="140">
        <v>23118</v>
      </c>
      <c r="P28" s="136">
        <v>21314</v>
      </c>
      <c r="Q28" s="137">
        <v>13817</v>
      </c>
      <c r="R28" s="136">
        <v>14018</v>
      </c>
      <c r="S28" s="135">
        <f t="shared" si="11"/>
        <v>72267</v>
      </c>
      <c r="T28" s="139">
        <f t="shared" si="12"/>
        <v>0.005137122872825091</v>
      </c>
      <c r="U28" s="138">
        <v>12361</v>
      </c>
      <c r="V28" s="136">
        <v>12626</v>
      </c>
      <c r="W28" s="137">
        <v>13953</v>
      </c>
      <c r="X28" s="136">
        <v>13966</v>
      </c>
      <c r="Y28" s="135">
        <f t="shared" si="13"/>
        <v>52906</v>
      </c>
      <c r="Z28" s="134">
        <f t="shared" si="14"/>
        <v>0.36595093184137895</v>
      </c>
    </row>
    <row r="29" spans="1:26" ht="21" customHeight="1">
      <c r="A29" s="142" t="s">
        <v>412</v>
      </c>
      <c r="B29" s="353" t="s">
        <v>413</v>
      </c>
      <c r="C29" s="140">
        <v>8053</v>
      </c>
      <c r="D29" s="136">
        <v>7752</v>
      </c>
      <c r="E29" s="137">
        <v>43</v>
      </c>
      <c r="F29" s="136">
        <v>39</v>
      </c>
      <c r="G29" s="135">
        <f t="shared" si="6"/>
        <v>15887</v>
      </c>
      <c r="H29" s="139">
        <f t="shared" si="8"/>
        <v>0.004527828460652324</v>
      </c>
      <c r="I29" s="138">
        <v>8246</v>
      </c>
      <c r="J29" s="136">
        <v>8113</v>
      </c>
      <c r="K29" s="137">
        <v>40</v>
      </c>
      <c r="L29" s="136">
        <v>42</v>
      </c>
      <c r="M29" s="135">
        <f t="shared" si="9"/>
        <v>16441</v>
      </c>
      <c r="N29" s="141">
        <f t="shared" si="10"/>
        <v>-0.03369624718691078</v>
      </c>
      <c r="O29" s="140">
        <v>32577</v>
      </c>
      <c r="P29" s="136">
        <v>31690</v>
      </c>
      <c r="Q29" s="137">
        <v>229</v>
      </c>
      <c r="R29" s="136">
        <v>236</v>
      </c>
      <c r="S29" s="135">
        <f t="shared" si="11"/>
        <v>64732</v>
      </c>
      <c r="T29" s="139">
        <f t="shared" si="12"/>
        <v>0.004601494981163101</v>
      </c>
      <c r="U29" s="138">
        <v>32495</v>
      </c>
      <c r="V29" s="136">
        <v>31772</v>
      </c>
      <c r="W29" s="137">
        <v>165</v>
      </c>
      <c r="X29" s="136">
        <v>165</v>
      </c>
      <c r="Y29" s="135">
        <f t="shared" si="13"/>
        <v>64597</v>
      </c>
      <c r="Z29" s="134">
        <f t="shared" si="14"/>
        <v>0.002089880335000016</v>
      </c>
    </row>
    <row r="30" spans="1:26" ht="21" customHeight="1">
      <c r="A30" s="142" t="s">
        <v>414</v>
      </c>
      <c r="B30" s="353" t="s">
        <v>415</v>
      </c>
      <c r="C30" s="140">
        <v>7416</v>
      </c>
      <c r="D30" s="136">
        <v>6978</v>
      </c>
      <c r="E30" s="137">
        <v>0</v>
      </c>
      <c r="F30" s="136">
        <v>0</v>
      </c>
      <c r="G30" s="135">
        <f t="shared" si="6"/>
        <v>14394</v>
      </c>
      <c r="H30" s="139">
        <f t="shared" si="8"/>
        <v>0.004102320316147137</v>
      </c>
      <c r="I30" s="138">
        <v>7126</v>
      </c>
      <c r="J30" s="136">
        <v>7373</v>
      </c>
      <c r="K30" s="137">
        <v>8</v>
      </c>
      <c r="L30" s="136">
        <v>8</v>
      </c>
      <c r="M30" s="135">
        <f t="shared" si="9"/>
        <v>14515</v>
      </c>
      <c r="N30" s="141">
        <f t="shared" si="10"/>
        <v>-0.008336203926972097</v>
      </c>
      <c r="O30" s="140">
        <v>32238</v>
      </c>
      <c r="P30" s="136">
        <v>30281</v>
      </c>
      <c r="Q30" s="137">
        <v>100</v>
      </c>
      <c r="R30" s="136">
        <v>58</v>
      </c>
      <c r="S30" s="135">
        <f t="shared" si="11"/>
        <v>62677</v>
      </c>
      <c r="T30" s="139">
        <f t="shared" si="12"/>
        <v>0.004455414647073467</v>
      </c>
      <c r="U30" s="138">
        <v>27961</v>
      </c>
      <c r="V30" s="136">
        <v>28286</v>
      </c>
      <c r="W30" s="137">
        <v>81</v>
      </c>
      <c r="X30" s="136">
        <v>74</v>
      </c>
      <c r="Y30" s="135">
        <f t="shared" si="13"/>
        <v>56402</v>
      </c>
      <c r="Z30" s="134">
        <f t="shared" si="14"/>
        <v>0.11125492003829662</v>
      </c>
    </row>
    <row r="31" spans="1:26" ht="21" customHeight="1">
      <c r="A31" s="142" t="s">
        <v>416</v>
      </c>
      <c r="B31" s="353" t="s">
        <v>417</v>
      </c>
      <c r="C31" s="140">
        <v>6974</v>
      </c>
      <c r="D31" s="136">
        <v>6810</v>
      </c>
      <c r="E31" s="137">
        <v>247</v>
      </c>
      <c r="F31" s="136">
        <v>254</v>
      </c>
      <c r="G31" s="135">
        <f t="shared" si="6"/>
        <v>14285</v>
      </c>
      <c r="H31" s="139">
        <f t="shared" si="8"/>
        <v>0.00407125508657509</v>
      </c>
      <c r="I31" s="138">
        <v>9234</v>
      </c>
      <c r="J31" s="136">
        <v>8954</v>
      </c>
      <c r="K31" s="137">
        <v>127</v>
      </c>
      <c r="L31" s="136">
        <v>117</v>
      </c>
      <c r="M31" s="135">
        <f t="shared" si="9"/>
        <v>18432</v>
      </c>
      <c r="N31" s="141">
        <f t="shared" si="10"/>
        <v>-0.22498914930555558</v>
      </c>
      <c r="O31" s="140">
        <v>27242</v>
      </c>
      <c r="P31" s="136">
        <v>27222</v>
      </c>
      <c r="Q31" s="137">
        <v>1587</v>
      </c>
      <c r="R31" s="136">
        <v>1565</v>
      </c>
      <c r="S31" s="135">
        <f t="shared" si="11"/>
        <v>57616</v>
      </c>
      <c r="T31" s="139">
        <f t="shared" si="12"/>
        <v>0.004095651838884836</v>
      </c>
      <c r="U31" s="138">
        <v>33593</v>
      </c>
      <c r="V31" s="136">
        <v>32606</v>
      </c>
      <c r="W31" s="137">
        <v>430</v>
      </c>
      <c r="X31" s="136">
        <v>431</v>
      </c>
      <c r="Y31" s="135">
        <f t="shared" si="13"/>
        <v>67060</v>
      </c>
      <c r="Z31" s="134">
        <f t="shared" si="14"/>
        <v>-0.1408291082612586</v>
      </c>
    </row>
    <row r="32" spans="1:26" ht="21" customHeight="1">
      <c r="A32" s="142" t="s">
        <v>418</v>
      </c>
      <c r="B32" s="353" t="s">
        <v>419</v>
      </c>
      <c r="C32" s="140">
        <v>7081</v>
      </c>
      <c r="D32" s="136">
        <v>7022</v>
      </c>
      <c r="E32" s="137">
        <v>19</v>
      </c>
      <c r="F32" s="136">
        <v>9</v>
      </c>
      <c r="G32" s="135">
        <f t="shared" si="6"/>
        <v>14131</v>
      </c>
      <c r="H32" s="139">
        <f>G32/$G$9</f>
        <v>0.004027364762225593</v>
      </c>
      <c r="I32" s="138">
        <v>7379</v>
      </c>
      <c r="J32" s="136">
        <v>7798</v>
      </c>
      <c r="K32" s="137">
        <v>460</v>
      </c>
      <c r="L32" s="136">
        <v>336</v>
      </c>
      <c r="M32" s="135">
        <f>SUM(I32:L32)</f>
        <v>15973</v>
      </c>
      <c r="N32" s="141">
        <f>IF(ISERROR(G32/M32-1),"         /0",(G32/M32-1))</f>
        <v>-0.11531960182808487</v>
      </c>
      <c r="O32" s="140">
        <v>28077</v>
      </c>
      <c r="P32" s="136">
        <v>28478</v>
      </c>
      <c r="Q32" s="137">
        <v>7218</v>
      </c>
      <c r="R32" s="136">
        <v>7309</v>
      </c>
      <c r="S32" s="135">
        <f>SUM(O32:R32)</f>
        <v>71082</v>
      </c>
      <c r="T32" s="139">
        <f>S32/$S$9</f>
        <v>0.005052886767766105</v>
      </c>
      <c r="U32" s="138">
        <v>31756</v>
      </c>
      <c r="V32" s="136">
        <v>32833</v>
      </c>
      <c r="W32" s="137">
        <v>2166</v>
      </c>
      <c r="X32" s="136">
        <v>1802</v>
      </c>
      <c r="Y32" s="135">
        <f>SUM(U32:X32)</f>
        <v>68557</v>
      </c>
      <c r="Z32" s="134">
        <f>IF(ISERROR(S32/Y32-1),"         /0",IF(S32/Y32&gt;5,"  *  ",(S32/Y32-1)))</f>
        <v>0.0368306664527327</v>
      </c>
    </row>
    <row r="33" spans="1:26" ht="21" customHeight="1">
      <c r="A33" s="142" t="s">
        <v>420</v>
      </c>
      <c r="B33" s="353" t="s">
        <v>421</v>
      </c>
      <c r="C33" s="140">
        <v>6111</v>
      </c>
      <c r="D33" s="136">
        <v>5888</v>
      </c>
      <c r="E33" s="137">
        <v>25</v>
      </c>
      <c r="F33" s="136">
        <v>31</v>
      </c>
      <c r="G33" s="135">
        <f t="shared" si="6"/>
        <v>12055</v>
      </c>
      <c r="H33" s="139">
        <f>G33/$G$9</f>
        <v>0.0034357003898258806</v>
      </c>
      <c r="I33" s="138">
        <v>7267</v>
      </c>
      <c r="J33" s="136">
        <v>7152</v>
      </c>
      <c r="K33" s="137">
        <v>55</v>
      </c>
      <c r="L33" s="136">
        <v>57</v>
      </c>
      <c r="M33" s="135">
        <f>SUM(I33:L33)</f>
        <v>14531</v>
      </c>
      <c r="N33" s="141">
        <f>IF(ISERROR(G33/M33-1),"         /0",(G33/M33-1))</f>
        <v>-0.17039432936480625</v>
      </c>
      <c r="O33" s="140">
        <v>24493</v>
      </c>
      <c r="P33" s="136">
        <v>23559</v>
      </c>
      <c r="Q33" s="137">
        <v>115</v>
      </c>
      <c r="R33" s="136">
        <v>125</v>
      </c>
      <c r="S33" s="135">
        <f>SUM(O33:R33)</f>
        <v>48292</v>
      </c>
      <c r="T33" s="139">
        <f>S33/$S$9</f>
        <v>0.003432852308446031</v>
      </c>
      <c r="U33" s="138">
        <v>25148</v>
      </c>
      <c r="V33" s="136">
        <v>24138</v>
      </c>
      <c r="W33" s="137">
        <v>292</v>
      </c>
      <c r="X33" s="136">
        <v>304</v>
      </c>
      <c r="Y33" s="135">
        <f>SUM(U33:X33)</f>
        <v>49882</v>
      </c>
      <c r="Z33" s="134">
        <f>IF(ISERROR(S33/Y33-1),"         /0",IF(S33/Y33&gt;5,"  *  ",(S33/Y33-1)))</f>
        <v>-0.03187522553225608</v>
      </c>
    </row>
    <row r="34" spans="1:26" ht="21" customHeight="1">
      <c r="A34" s="142" t="s">
        <v>422</v>
      </c>
      <c r="B34" s="353" t="s">
        <v>423</v>
      </c>
      <c r="C34" s="140">
        <v>5494</v>
      </c>
      <c r="D34" s="136">
        <v>5354</v>
      </c>
      <c r="E34" s="137">
        <v>8</v>
      </c>
      <c r="F34" s="136">
        <v>6</v>
      </c>
      <c r="G34" s="135">
        <f t="shared" si="6"/>
        <v>10862</v>
      </c>
      <c r="H34" s="139">
        <f>G34/$G$9</f>
        <v>0.003095692877170362</v>
      </c>
      <c r="I34" s="138">
        <v>5598</v>
      </c>
      <c r="J34" s="136">
        <v>5798</v>
      </c>
      <c r="K34" s="137">
        <v>17</v>
      </c>
      <c r="L34" s="136">
        <v>17</v>
      </c>
      <c r="M34" s="135">
        <f>SUM(I34:L34)</f>
        <v>11430</v>
      </c>
      <c r="N34" s="141">
        <f>IF(ISERROR(G34/M34-1),"         /0",(G34/M34-1))</f>
        <v>-0.04969378827646542</v>
      </c>
      <c r="O34" s="140">
        <v>21147</v>
      </c>
      <c r="P34" s="136">
        <v>20356</v>
      </c>
      <c r="Q34" s="137">
        <v>56</v>
      </c>
      <c r="R34" s="136">
        <v>50</v>
      </c>
      <c r="S34" s="135">
        <f>SUM(O34:R34)</f>
        <v>41609</v>
      </c>
      <c r="T34" s="139">
        <f>S34/$S$9</f>
        <v>0.0029577891100416405</v>
      </c>
      <c r="U34" s="138">
        <v>21173</v>
      </c>
      <c r="V34" s="136">
        <v>20381</v>
      </c>
      <c r="W34" s="137">
        <v>149</v>
      </c>
      <c r="X34" s="136">
        <v>169</v>
      </c>
      <c r="Y34" s="135">
        <f>SUM(U34:X34)</f>
        <v>41872</v>
      </c>
      <c r="Z34" s="134">
        <f>IF(ISERROR(S34/Y34-1),"         /0",IF(S34/Y34&gt;5,"  *  ",(S34/Y34-1)))</f>
        <v>-0.006281047000382123</v>
      </c>
    </row>
    <row r="35" spans="1:26" ht="21" customHeight="1">
      <c r="A35" s="142" t="s">
        <v>424</v>
      </c>
      <c r="B35" s="353" t="s">
        <v>425</v>
      </c>
      <c r="C35" s="140">
        <v>5240</v>
      </c>
      <c r="D35" s="136">
        <v>5187</v>
      </c>
      <c r="E35" s="137">
        <v>77</v>
      </c>
      <c r="F35" s="136">
        <v>79</v>
      </c>
      <c r="G35" s="135">
        <f t="shared" si="6"/>
        <v>10583</v>
      </c>
      <c r="H35" s="139">
        <f>G35/$G$9</f>
        <v>0.00301617728955017</v>
      </c>
      <c r="I35" s="138">
        <v>4466</v>
      </c>
      <c r="J35" s="136">
        <v>4247</v>
      </c>
      <c r="K35" s="137">
        <v>74</v>
      </c>
      <c r="L35" s="136">
        <v>84</v>
      </c>
      <c r="M35" s="135">
        <f>SUM(I35:L35)</f>
        <v>8871</v>
      </c>
      <c r="N35" s="141">
        <f>IF(ISERROR(G35/M35-1),"         /0",(G35/M35-1))</f>
        <v>0.19298838913313032</v>
      </c>
      <c r="O35" s="140">
        <v>21502</v>
      </c>
      <c r="P35" s="136">
        <v>20912</v>
      </c>
      <c r="Q35" s="137">
        <v>381</v>
      </c>
      <c r="R35" s="136">
        <v>448</v>
      </c>
      <c r="S35" s="135">
        <f>SUM(O35:R35)</f>
        <v>43243</v>
      </c>
      <c r="T35" s="139">
        <f>S35/$S$9</f>
        <v>0.0030739425241060984</v>
      </c>
      <c r="U35" s="138">
        <v>16616</v>
      </c>
      <c r="V35" s="136">
        <v>16703</v>
      </c>
      <c r="W35" s="137">
        <v>542</v>
      </c>
      <c r="X35" s="136">
        <v>536</v>
      </c>
      <c r="Y35" s="135">
        <f>SUM(U35:X35)</f>
        <v>34397</v>
      </c>
      <c r="Z35" s="134">
        <f>IF(ISERROR(S35/Y35-1),"         /0",IF(S35/Y35&gt;5,"  *  ",(S35/Y35-1)))</f>
        <v>0.2571735907201209</v>
      </c>
    </row>
    <row r="36" spans="1:26" ht="21" customHeight="1">
      <c r="A36" s="142" t="s">
        <v>426</v>
      </c>
      <c r="B36" s="353" t="s">
        <v>427</v>
      </c>
      <c r="C36" s="140">
        <v>4507</v>
      </c>
      <c r="D36" s="136">
        <v>4381</v>
      </c>
      <c r="E36" s="137">
        <v>117</v>
      </c>
      <c r="F36" s="136">
        <v>94</v>
      </c>
      <c r="G36" s="135">
        <f t="shared" si="6"/>
        <v>9099</v>
      </c>
      <c r="H36" s="139">
        <f>G36/$G$9</f>
        <v>0.002593234164000472</v>
      </c>
      <c r="I36" s="138">
        <v>3298</v>
      </c>
      <c r="J36" s="136">
        <v>3213</v>
      </c>
      <c r="K36" s="137">
        <v>32</v>
      </c>
      <c r="L36" s="136">
        <v>35</v>
      </c>
      <c r="M36" s="135">
        <f>SUM(I36:L36)</f>
        <v>6578</v>
      </c>
      <c r="N36" s="141">
        <f>IF(ISERROR(G36/M36-1),"         /0",(G36/M36-1))</f>
        <v>0.38324718759501364</v>
      </c>
      <c r="O36" s="140">
        <v>19858</v>
      </c>
      <c r="P36" s="136">
        <v>17957</v>
      </c>
      <c r="Q36" s="137">
        <v>244</v>
      </c>
      <c r="R36" s="136">
        <v>206</v>
      </c>
      <c r="S36" s="135">
        <f>SUM(O36:R36)</f>
        <v>38265</v>
      </c>
      <c r="T36" s="139">
        <f>S36/$S$9</f>
        <v>0.002720079797537633</v>
      </c>
      <c r="U36" s="138">
        <v>10103</v>
      </c>
      <c r="V36" s="136">
        <v>10095</v>
      </c>
      <c r="W36" s="137">
        <v>319</v>
      </c>
      <c r="X36" s="136">
        <v>219</v>
      </c>
      <c r="Y36" s="135">
        <f>SUM(U36:X36)</f>
        <v>20736</v>
      </c>
      <c r="Z36" s="134">
        <f>IF(ISERROR(S36/Y36-1),"         /0",IF(S36/Y36&gt;5,"  *  ",(S36/Y36-1)))</f>
        <v>0.8453414351851851</v>
      </c>
    </row>
    <row r="37" spans="1:26" ht="21" customHeight="1">
      <c r="A37" s="142" t="s">
        <v>428</v>
      </c>
      <c r="B37" s="353" t="s">
        <v>429</v>
      </c>
      <c r="C37" s="140">
        <v>3783</v>
      </c>
      <c r="D37" s="136">
        <v>3592</v>
      </c>
      <c r="E37" s="137">
        <v>451</v>
      </c>
      <c r="F37" s="136">
        <v>311</v>
      </c>
      <c r="G37" s="135">
        <f t="shared" si="6"/>
        <v>8137</v>
      </c>
      <c r="H37" s="139">
        <f aca="true" t="shared" si="15" ref="H37:H49">G37/$G$9</f>
        <v>0.002319062137869199</v>
      </c>
      <c r="I37" s="138">
        <v>3985</v>
      </c>
      <c r="J37" s="136">
        <v>3817</v>
      </c>
      <c r="K37" s="137">
        <v>292</v>
      </c>
      <c r="L37" s="136">
        <v>306</v>
      </c>
      <c r="M37" s="135">
        <f aca="true" t="shared" si="16" ref="M37:M49">SUM(I37:L37)</f>
        <v>8400</v>
      </c>
      <c r="N37" s="141">
        <f aca="true" t="shared" si="17" ref="N37:N49">IF(ISERROR(G37/M37-1),"         /0",(G37/M37-1))</f>
        <v>-0.03130952380952379</v>
      </c>
      <c r="O37" s="140">
        <v>14844</v>
      </c>
      <c r="P37" s="136">
        <v>13678</v>
      </c>
      <c r="Q37" s="137">
        <v>1082</v>
      </c>
      <c r="R37" s="136">
        <v>1090</v>
      </c>
      <c r="S37" s="135">
        <f aca="true" t="shared" si="18" ref="S37:S49">SUM(O37:R37)</f>
        <v>30694</v>
      </c>
      <c r="T37" s="139">
        <f aca="true" t="shared" si="19" ref="T37:T49">S37/$S$9</f>
        <v>0.002181892834329547</v>
      </c>
      <c r="U37" s="138">
        <v>14823</v>
      </c>
      <c r="V37" s="136">
        <v>13660</v>
      </c>
      <c r="W37" s="137">
        <v>893</v>
      </c>
      <c r="X37" s="136">
        <v>1044</v>
      </c>
      <c r="Y37" s="135">
        <f aca="true" t="shared" si="20" ref="Y37:Y49">SUM(U37:X37)</f>
        <v>30420</v>
      </c>
      <c r="Z37" s="134">
        <f aca="true" t="shared" si="21" ref="Z37:Z49">IF(ISERROR(S37/Y37-1),"         /0",IF(S37/Y37&gt;5,"  *  ",(S37/Y37-1)))</f>
        <v>0.009007232084155214</v>
      </c>
    </row>
    <row r="38" spans="1:26" ht="21" customHeight="1">
      <c r="A38" s="142" t="s">
        <v>430</v>
      </c>
      <c r="B38" s="353" t="s">
        <v>431</v>
      </c>
      <c r="C38" s="140">
        <v>3579</v>
      </c>
      <c r="D38" s="136">
        <v>3407</v>
      </c>
      <c r="E38" s="137">
        <v>65</v>
      </c>
      <c r="F38" s="136">
        <v>54</v>
      </c>
      <c r="G38" s="135">
        <f t="shared" si="6"/>
        <v>7105</v>
      </c>
      <c r="H38" s="139">
        <f t="shared" si="15"/>
        <v>0.002024939964306336</v>
      </c>
      <c r="I38" s="138">
        <v>3565</v>
      </c>
      <c r="J38" s="136">
        <v>3501</v>
      </c>
      <c r="K38" s="137">
        <v>119</v>
      </c>
      <c r="L38" s="136">
        <v>155</v>
      </c>
      <c r="M38" s="135">
        <f t="shared" si="16"/>
        <v>7340</v>
      </c>
      <c r="N38" s="141">
        <f t="shared" si="17"/>
        <v>-0.03201634877384196</v>
      </c>
      <c r="O38" s="140">
        <v>14185</v>
      </c>
      <c r="P38" s="136">
        <v>13477</v>
      </c>
      <c r="Q38" s="137">
        <v>224</v>
      </c>
      <c r="R38" s="136">
        <v>542</v>
      </c>
      <c r="S38" s="135">
        <f t="shared" si="18"/>
        <v>28428</v>
      </c>
      <c r="T38" s="139">
        <f t="shared" si="19"/>
        <v>0.0020208134975669627</v>
      </c>
      <c r="U38" s="138">
        <v>12926</v>
      </c>
      <c r="V38" s="136">
        <v>12811</v>
      </c>
      <c r="W38" s="137">
        <v>204</v>
      </c>
      <c r="X38" s="136">
        <v>245</v>
      </c>
      <c r="Y38" s="135">
        <f t="shared" si="20"/>
        <v>26186</v>
      </c>
      <c r="Z38" s="134">
        <f t="shared" si="21"/>
        <v>0.08561826930420846</v>
      </c>
    </row>
    <row r="39" spans="1:26" ht="21" customHeight="1">
      <c r="A39" s="142" t="s">
        <v>432</v>
      </c>
      <c r="B39" s="353" t="s">
        <v>433</v>
      </c>
      <c r="C39" s="140">
        <v>0</v>
      </c>
      <c r="D39" s="136">
        <v>0</v>
      </c>
      <c r="E39" s="137">
        <v>3010</v>
      </c>
      <c r="F39" s="136">
        <v>3063</v>
      </c>
      <c r="G39" s="135">
        <f t="shared" si="6"/>
        <v>6073</v>
      </c>
      <c r="H39" s="139">
        <f t="shared" si="15"/>
        <v>0.0017308177907434737</v>
      </c>
      <c r="I39" s="138"/>
      <c r="J39" s="136"/>
      <c r="K39" s="137">
        <v>6811</v>
      </c>
      <c r="L39" s="136">
        <v>6714</v>
      </c>
      <c r="M39" s="135">
        <f t="shared" si="16"/>
        <v>13525</v>
      </c>
      <c r="N39" s="141">
        <f t="shared" si="17"/>
        <v>-0.5509796672828096</v>
      </c>
      <c r="O39" s="140"/>
      <c r="P39" s="136"/>
      <c r="Q39" s="137">
        <v>15792</v>
      </c>
      <c r="R39" s="136">
        <v>15683</v>
      </c>
      <c r="S39" s="135">
        <f t="shared" si="18"/>
        <v>31475</v>
      </c>
      <c r="T39" s="139">
        <f t="shared" si="19"/>
        <v>0.00223741046981568</v>
      </c>
      <c r="U39" s="138"/>
      <c r="V39" s="136"/>
      <c r="W39" s="137">
        <v>26264</v>
      </c>
      <c r="X39" s="136">
        <v>26331</v>
      </c>
      <c r="Y39" s="135">
        <f t="shared" si="20"/>
        <v>52595</v>
      </c>
      <c r="Z39" s="134">
        <f t="shared" si="21"/>
        <v>-0.40155908356307635</v>
      </c>
    </row>
    <row r="40" spans="1:26" ht="21" customHeight="1">
      <c r="A40" s="142" t="s">
        <v>434</v>
      </c>
      <c r="B40" s="353" t="s">
        <v>435</v>
      </c>
      <c r="C40" s="140">
        <v>2446</v>
      </c>
      <c r="D40" s="136">
        <v>2501</v>
      </c>
      <c r="E40" s="137">
        <v>0</v>
      </c>
      <c r="F40" s="136">
        <v>0</v>
      </c>
      <c r="G40" s="135">
        <f t="shared" si="6"/>
        <v>4947</v>
      </c>
      <c r="H40" s="139">
        <f t="shared" si="15"/>
        <v>0.001409905419201048</v>
      </c>
      <c r="I40" s="138">
        <v>3087</v>
      </c>
      <c r="J40" s="136">
        <v>3011</v>
      </c>
      <c r="K40" s="137"/>
      <c r="L40" s="136"/>
      <c r="M40" s="135">
        <f t="shared" si="16"/>
        <v>6098</v>
      </c>
      <c r="N40" s="141">
        <f t="shared" si="17"/>
        <v>-0.1887504099704821</v>
      </c>
      <c r="O40" s="140">
        <v>10870</v>
      </c>
      <c r="P40" s="136">
        <v>11177</v>
      </c>
      <c r="Q40" s="137"/>
      <c r="R40" s="136"/>
      <c r="S40" s="135">
        <f t="shared" si="18"/>
        <v>22047</v>
      </c>
      <c r="T40" s="139">
        <f t="shared" si="19"/>
        <v>0.0015672180660214869</v>
      </c>
      <c r="U40" s="138">
        <v>3087</v>
      </c>
      <c r="V40" s="136">
        <v>3011</v>
      </c>
      <c r="W40" s="137">
        <v>19</v>
      </c>
      <c r="X40" s="136">
        <v>19</v>
      </c>
      <c r="Y40" s="135">
        <f t="shared" si="20"/>
        <v>6136</v>
      </c>
      <c r="Z40" s="134">
        <f t="shared" si="21"/>
        <v>2.593057366362451</v>
      </c>
    </row>
    <row r="41" spans="1:26" ht="21" customHeight="1">
      <c r="A41" s="142" t="s">
        <v>436</v>
      </c>
      <c r="B41" s="353" t="s">
        <v>437</v>
      </c>
      <c r="C41" s="140">
        <v>2034</v>
      </c>
      <c r="D41" s="136">
        <v>2099</v>
      </c>
      <c r="E41" s="137">
        <v>298</v>
      </c>
      <c r="F41" s="136">
        <v>214</v>
      </c>
      <c r="G41" s="135">
        <f t="shared" si="6"/>
        <v>4645</v>
      </c>
      <c r="H41" s="139">
        <f t="shared" si="15"/>
        <v>0.0013238347831390474</v>
      </c>
      <c r="I41" s="138">
        <v>2437</v>
      </c>
      <c r="J41" s="136">
        <v>2341</v>
      </c>
      <c r="K41" s="137">
        <v>332</v>
      </c>
      <c r="L41" s="136">
        <v>279</v>
      </c>
      <c r="M41" s="135">
        <f t="shared" si="16"/>
        <v>5389</v>
      </c>
      <c r="N41" s="141">
        <f t="shared" si="17"/>
        <v>-0.13805900909259605</v>
      </c>
      <c r="O41" s="140">
        <v>8788</v>
      </c>
      <c r="P41" s="136">
        <v>9202</v>
      </c>
      <c r="Q41" s="137">
        <v>1462</v>
      </c>
      <c r="R41" s="136">
        <v>1024</v>
      </c>
      <c r="S41" s="135">
        <f t="shared" si="18"/>
        <v>20476</v>
      </c>
      <c r="T41" s="139">
        <f t="shared" si="19"/>
        <v>0.0014555430271626963</v>
      </c>
      <c r="U41" s="138">
        <v>9057</v>
      </c>
      <c r="V41" s="136">
        <v>8664</v>
      </c>
      <c r="W41" s="137">
        <v>1443</v>
      </c>
      <c r="X41" s="136">
        <v>1320</v>
      </c>
      <c r="Y41" s="135">
        <f t="shared" si="20"/>
        <v>20484</v>
      </c>
      <c r="Z41" s="134">
        <f t="shared" si="21"/>
        <v>-0.00039054872095289905</v>
      </c>
    </row>
    <row r="42" spans="1:26" ht="21" customHeight="1">
      <c r="A42" s="142" t="s">
        <v>438</v>
      </c>
      <c r="B42" s="353" t="s">
        <v>439</v>
      </c>
      <c r="C42" s="140">
        <v>1099</v>
      </c>
      <c r="D42" s="136">
        <v>1100</v>
      </c>
      <c r="E42" s="137">
        <v>1055</v>
      </c>
      <c r="F42" s="136">
        <v>1056</v>
      </c>
      <c r="G42" s="135">
        <f t="shared" si="6"/>
        <v>4310</v>
      </c>
      <c r="H42" s="139">
        <f t="shared" si="15"/>
        <v>0.0012283590775735832</v>
      </c>
      <c r="I42" s="138">
        <v>1087</v>
      </c>
      <c r="J42" s="136">
        <v>1134</v>
      </c>
      <c r="K42" s="137">
        <v>1596</v>
      </c>
      <c r="L42" s="136">
        <v>1626</v>
      </c>
      <c r="M42" s="135">
        <f t="shared" si="16"/>
        <v>5443</v>
      </c>
      <c r="N42" s="141">
        <f t="shared" si="17"/>
        <v>-0.20815726621348518</v>
      </c>
      <c r="O42" s="140">
        <v>4827</v>
      </c>
      <c r="P42" s="136">
        <v>4827</v>
      </c>
      <c r="Q42" s="137">
        <v>4636</v>
      </c>
      <c r="R42" s="136">
        <v>4632</v>
      </c>
      <c r="S42" s="135">
        <f t="shared" si="18"/>
        <v>18922</v>
      </c>
      <c r="T42" s="139">
        <f t="shared" si="19"/>
        <v>0.0013450764387562286</v>
      </c>
      <c r="U42" s="138">
        <v>4874</v>
      </c>
      <c r="V42" s="136">
        <v>4911</v>
      </c>
      <c r="W42" s="137">
        <v>7936</v>
      </c>
      <c r="X42" s="136">
        <v>7897</v>
      </c>
      <c r="Y42" s="135">
        <f t="shared" si="20"/>
        <v>25618</v>
      </c>
      <c r="Z42" s="134">
        <f t="shared" si="21"/>
        <v>-0.26137871808884383</v>
      </c>
    </row>
    <row r="43" spans="1:26" ht="21" customHeight="1">
      <c r="A43" s="142" t="s">
        <v>440</v>
      </c>
      <c r="B43" s="353" t="s">
        <v>441</v>
      </c>
      <c r="C43" s="140">
        <v>2089</v>
      </c>
      <c r="D43" s="136">
        <v>2063</v>
      </c>
      <c r="E43" s="137">
        <v>40</v>
      </c>
      <c r="F43" s="136">
        <v>40</v>
      </c>
      <c r="G43" s="135">
        <f t="shared" si="6"/>
        <v>4232</v>
      </c>
      <c r="H43" s="139">
        <f t="shared" si="15"/>
        <v>0.0012061289132926692</v>
      </c>
      <c r="I43" s="138">
        <v>1307</v>
      </c>
      <c r="J43" s="136">
        <v>1359</v>
      </c>
      <c r="K43" s="137">
        <v>119</v>
      </c>
      <c r="L43" s="136">
        <v>86</v>
      </c>
      <c r="M43" s="135">
        <f t="shared" si="16"/>
        <v>2871</v>
      </c>
      <c r="N43" s="141">
        <f t="shared" si="17"/>
        <v>0.47405085336119823</v>
      </c>
      <c r="O43" s="140">
        <v>8662</v>
      </c>
      <c r="P43" s="136">
        <v>8022</v>
      </c>
      <c r="Q43" s="137">
        <v>419</v>
      </c>
      <c r="R43" s="136">
        <v>401</v>
      </c>
      <c r="S43" s="135">
        <f t="shared" si="18"/>
        <v>17504</v>
      </c>
      <c r="T43" s="139">
        <f t="shared" si="19"/>
        <v>0.0012442774539683451</v>
      </c>
      <c r="U43" s="138">
        <v>5257</v>
      </c>
      <c r="V43" s="136">
        <v>4995</v>
      </c>
      <c r="W43" s="137">
        <v>330</v>
      </c>
      <c r="X43" s="136">
        <v>265</v>
      </c>
      <c r="Y43" s="135">
        <f t="shared" si="20"/>
        <v>10847</v>
      </c>
      <c r="Z43" s="134">
        <f t="shared" si="21"/>
        <v>0.6137180787314465</v>
      </c>
    </row>
    <row r="44" spans="1:26" ht="21" customHeight="1">
      <c r="A44" s="142" t="s">
        <v>442</v>
      </c>
      <c r="B44" s="353" t="s">
        <v>443</v>
      </c>
      <c r="C44" s="140">
        <v>1412</v>
      </c>
      <c r="D44" s="136">
        <v>1342</v>
      </c>
      <c r="E44" s="137">
        <v>225</v>
      </c>
      <c r="F44" s="136">
        <v>264</v>
      </c>
      <c r="G44" s="135">
        <f t="shared" si="6"/>
        <v>3243</v>
      </c>
      <c r="H44" s="139">
        <f t="shared" si="15"/>
        <v>0.0009242618302949259</v>
      </c>
      <c r="I44" s="138">
        <v>1403</v>
      </c>
      <c r="J44" s="136">
        <v>1345</v>
      </c>
      <c r="K44" s="137">
        <v>205</v>
      </c>
      <c r="L44" s="136">
        <v>131</v>
      </c>
      <c r="M44" s="135">
        <f t="shared" si="16"/>
        <v>3084</v>
      </c>
      <c r="N44" s="141">
        <f t="shared" si="17"/>
        <v>0.051556420233463074</v>
      </c>
      <c r="O44" s="140">
        <v>6048</v>
      </c>
      <c r="P44" s="136">
        <v>5901</v>
      </c>
      <c r="Q44" s="137">
        <v>813</v>
      </c>
      <c r="R44" s="136">
        <v>1012</v>
      </c>
      <c r="S44" s="135">
        <f t="shared" si="18"/>
        <v>13774</v>
      </c>
      <c r="T44" s="139">
        <f t="shared" si="19"/>
        <v>0.000979129207664533</v>
      </c>
      <c r="U44" s="138">
        <v>5210</v>
      </c>
      <c r="V44" s="136">
        <v>5233</v>
      </c>
      <c r="W44" s="137">
        <v>930</v>
      </c>
      <c r="X44" s="136">
        <v>717</v>
      </c>
      <c r="Y44" s="135">
        <f t="shared" si="20"/>
        <v>12090</v>
      </c>
      <c r="Z44" s="134">
        <f t="shared" si="21"/>
        <v>0.13928866832092646</v>
      </c>
    </row>
    <row r="45" spans="1:26" ht="21" customHeight="1">
      <c r="A45" s="142" t="s">
        <v>444</v>
      </c>
      <c r="B45" s="353" t="s">
        <v>445</v>
      </c>
      <c r="C45" s="140">
        <v>1522</v>
      </c>
      <c r="D45" s="136">
        <v>1440</v>
      </c>
      <c r="E45" s="137">
        <v>20</v>
      </c>
      <c r="F45" s="136">
        <v>11</v>
      </c>
      <c r="G45" s="135">
        <f t="shared" si="6"/>
        <v>2993</v>
      </c>
      <c r="H45" s="139">
        <f t="shared" si="15"/>
        <v>0.0008530113037535348</v>
      </c>
      <c r="I45" s="138">
        <v>1364</v>
      </c>
      <c r="J45" s="136">
        <v>1429</v>
      </c>
      <c r="K45" s="137">
        <v>38</v>
      </c>
      <c r="L45" s="136">
        <v>32</v>
      </c>
      <c r="M45" s="135">
        <f t="shared" si="16"/>
        <v>2863</v>
      </c>
      <c r="N45" s="141">
        <f t="shared" si="17"/>
        <v>0.04540691582256384</v>
      </c>
      <c r="O45" s="140">
        <v>5599</v>
      </c>
      <c r="P45" s="136">
        <v>5416</v>
      </c>
      <c r="Q45" s="137">
        <v>41</v>
      </c>
      <c r="R45" s="136">
        <v>32</v>
      </c>
      <c r="S45" s="135">
        <f t="shared" si="18"/>
        <v>11088</v>
      </c>
      <c r="T45" s="139">
        <f t="shared" si="19"/>
        <v>0.0007881940361974983</v>
      </c>
      <c r="U45" s="138">
        <v>5886</v>
      </c>
      <c r="V45" s="136">
        <v>5911</v>
      </c>
      <c r="W45" s="137">
        <v>133</v>
      </c>
      <c r="X45" s="136">
        <v>135</v>
      </c>
      <c r="Y45" s="135">
        <f t="shared" si="20"/>
        <v>12065</v>
      </c>
      <c r="Z45" s="134">
        <f t="shared" si="21"/>
        <v>-0.08097803564028183</v>
      </c>
    </row>
    <row r="46" spans="1:26" ht="21" customHeight="1">
      <c r="A46" s="142" t="s">
        <v>446</v>
      </c>
      <c r="B46" s="353" t="s">
        <v>447</v>
      </c>
      <c r="C46" s="140">
        <v>786</v>
      </c>
      <c r="D46" s="136">
        <v>758</v>
      </c>
      <c r="E46" s="137">
        <v>534</v>
      </c>
      <c r="F46" s="136">
        <v>517</v>
      </c>
      <c r="G46" s="135">
        <f t="shared" si="6"/>
        <v>2595</v>
      </c>
      <c r="H46" s="139">
        <f t="shared" si="15"/>
        <v>0.00073958046549964</v>
      </c>
      <c r="I46" s="138">
        <v>980</v>
      </c>
      <c r="J46" s="136">
        <v>1037</v>
      </c>
      <c r="K46" s="137">
        <v>625</v>
      </c>
      <c r="L46" s="136">
        <v>544</v>
      </c>
      <c r="M46" s="135">
        <f t="shared" si="16"/>
        <v>3186</v>
      </c>
      <c r="N46" s="141">
        <f t="shared" si="17"/>
        <v>-0.18549905838041436</v>
      </c>
      <c r="O46" s="140">
        <v>3660</v>
      </c>
      <c r="P46" s="136">
        <v>3445</v>
      </c>
      <c r="Q46" s="137">
        <v>2377</v>
      </c>
      <c r="R46" s="136">
        <v>2061</v>
      </c>
      <c r="S46" s="135">
        <f t="shared" si="18"/>
        <v>11543</v>
      </c>
      <c r="T46" s="139">
        <f t="shared" si="19"/>
        <v>0.00082053785712732</v>
      </c>
      <c r="U46" s="138">
        <v>3867</v>
      </c>
      <c r="V46" s="136">
        <v>3747</v>
      </c>
      <c r="W46" s="137">
        <v>2313</v>
      </c>
      <c r="X46" s="136">
        <v>1935</v>
      </c>
      <c r="Y46" s="135">
        <f t="shared" si="20"/>
        <v>11862</v>
      </c>
      <c r="Z46" s="134">
        <f t="shared" si="21"/>
        <v>-0.02689259821278034</v>
      </c>
    </row>
    <row r="47" spans="1:26" ht="21" customHeight="1">
      <c r="A47" s="142" t="s">
        <v>448</v>
      </c>
      <c r="B47" s="353" t="s">
        <v>449</v>
      </c>
      <c r="C47" s="140">
        <v>1033</v>
      </c>
      <c r="D47" s="136">
        <v>1159</v>
      </c>
      <c r="E47" s="137">
        <v>60</v>
      </c>
      <c r="F47" s="136">
        <v>71</v>
      </c>
      <c r="G47" s="135">
        <f t="shared" si="6"/>
        <v>2323</v>
      </c>
      <c r="H47" s="139">
        <f t="shared" si="15"/>
        <v>0.0006620598926226065</v>
      </c>
      <c r="I47" s="138">
        <v>874</v>
      </c>
      <c r="J47" s="136">
        <v>844</v>
      </c>
      <c r="K47" s="137">
        <v>125</v>
      </c>
      <c r="L47" s="136">
        <v>110</v>
      </c>
      <c r="M47" s="135">
        <f t="shared" si="16"/>
        <v>1953</v>
      </c>
      <c r="N47" s="141">
        <f t="shared" si="17"/>
        <v>0.18945212493599595</v>
      </c>
      <c r="O47" s="140">
        <v>4392</v>
      </c>
      <c r="P47" s="136">
        <v>4780</v>
      </c>
      <c r="Q47" s="137">
        <v>233</v>
      </c>
      <c r="R47" s="136">
        <v>252</v>
      </c>
      <c r="S47" s="135">
        <f t="shared" si="18"/>
        <v>9657</v>
      </c>
      <c r="T47" s="139">
        <f t="shared" si="19"/>
        <v>0.0006864709422401914</v>
      </c>
      <c r="U47" s="138">
        <v>3837</v>
      </c>
      <c r="V47" s="136">
        <v>3824</v>
      </c>
      <c r="W47" s="137">
        <v>386</v>
      </c>
      <c r="X47" s="136">
        <v>464</v>
      </c>
      <c r="Y47" s="135">
        <f t="shared" si="20"/>
        <v>8511</v>
      </c>
      <c r="Z47" s="134">
        <f t="shared" si="21"/>
        <v>0.1346492774057102</v>
      </c>
    </row>
    <row r="48" spans="1:26" ht="21" customHeight="1">
      <c r="A48" s="142" t="s">
        <v>450</v>
      </c>
      <c r="B48" s="353" t="s">
        <v>451</v>
      </c>
      <c r="C48" s="140">
        <v>1068</v>
      </c>
      <c r="D48" s="136">
        <v>1215</v>
      </c>
      <c r="E48" s="137">
        <v>0</v>
      </c>
      <c r="F48" s="136">
        <v>0</v>
      </c>
      <c r="G48" s="135">
        <f t="shared" si="6"/>
        <v>2283</v>
      </c>
      <c r="H48" s="139">
        <f t="shared" si="15"/>
        <v>0.0006506598083759839</v>
      </c>
      <c r="I48" s="138"/>
      <c r="J48" s="136"/>
      <c r="K48" s="137">
        <v>0</v>
      </c>
      <c r="L48" s="136"/>
      <c r="M48" s="135">
        <f t="shared" si="16"/>
        <v>0</v>
      </c>
      <c r="N48" s="141" t="str">
        <f t="shared" si="17"/>
        <v>         /0</v>
      </c>
      <c r="O48" s="140">
        <v>4258</v>
      </c>
      <c r="P48" s="136">
        <v>5023</v>
      </c>
      <c r="Q48" s="137"/>
      <c r="R48" s="136"/>
      <c r="S48" s="135">
        <f t="shared" si="18"/>
        <v>9281</v>
      </c>
      <c r="T48" s="139">
        <f t="shared" si="19"/>
        <v>0.0006597428616476355</v>
      </c>
      <c r="U48" s="138">
        <v>3712</v>
      </c>
      <c r="V48" s="136">
        <v>3925</v>
      </c>
      <c r="W48" s="137">
        <v>7</v>
      </c>
      <c r="X48" s="136">
        <v>7</v>
      </c>
      <c r="Y48" s="135">
        <f t="shared" si="20"/>
        <v>7651</v>
      </c>
      <c r="Z48" s="134">
        <f t="shared" si="21"/>
        <v>0.2130440465298653</v>
      </c>
    </row>
    <row r="49" spans="1:26" ht="21" customHeight="1">
      <c r="A49" s="142" t="s">
        <v>452</v>
      </c>
      <c r="B49" s="353" t="s">
        <v>452</v>
      </c>
      <c r="C49" s="140">
        <v>799</v>
      </c>
      <c r="D49" s="136">
        <v>898</v>
      </c>
      <c r="E49" s="137">
        <v>265</v>
      </c>
      <c r="F49" s="136">
        <v>218</v>
      </c>
      <c r="G49" s="135">
        <f t="shared" si="6"/>
        <v>2180</v>
      </c>
      <c r="H49" s="139">
        <f t="shared" si="15"/>
        <v>0.0006213045914409308</v>
      </c>
      <c r="I49" s="138">
        <v>614</v>
      </c>
      <c r="J49" s="136">
        <v>652</v>
      </c>
      <c r="K49" s="137">
        <v>575</v>
      </c>
      <c r="L49" s="136">
        <v>525</v>
      </c>
      <c r="M49" s="135">
        <f t="shared" si="16"/>
        <v>2366</v>
      </c>
      <c r="N49" s="141">
        <f t="shared" si="17"/>
        <v>-0.07861369399830942</v>
      </c>
      <c r="O49" s="140">
        <v>3182</v>
      </c>
      <c r="P49" s="136">
        <v>3705</v>
      </c>
      <c r="Q49" s="137">
        <v>1873</v>
      </c>
      <c r="R49" s="136">
        <v>1366</v>
      </c>
      <c r="S49" s="135">
        <f t="shared" si="18"/>
        <v>10126</v>
      </c>
      <c r="T49" s="139">
        <f t="shared" si="19"/>
        <v>0.0007198099576601613</v>
      </c>
      <c r="U49" s="138">
        <v>2631</v>
      </c>
      <c r="V49" s="136">
        <v>2852</v>
      </c>
      <c r="W49" s="137">
        <v>2840</v>
      </c>
      <c r="X49" s="136">
        <v>2874</v>
      </c>
      <c r="Y49" s="135">
        <f t="shared" si="20"/>
        <v>11197</v>
      </c>
      <c r="Z49" s="134">
        <f t="shared" si="21"/>
        <v>-0.09565062070197372</v>
      </c>
    </row>
    <row r="50" spans="1:26" ht="21" customHeight="1">
      <c r="A50" s="142" t="s">
        <v>453</v>
      </c>
      <c r="B50" s="353" t="s">
        <v>454</v>
      </c>
      <c r="C50" s="140">
        <v>173</v>
      </c>
      <c r="D50" s="136">
        <v>192</v>
      </c>
      <c r="E50" s="137">
        <v>734</v>
      </c>
      <c r="F50" s="136">
        <v>816</v>
      </c>
      <c r="G50" s="135">
        <f t="shared" si="6"/>
        <v>1915</v>
      </c>
      <c r="H50" s="139">
        <f aca="true" t="shared" si="22" ref="H50:H64">G50/$G$9</f>
        <v>0.0005457790333070561</v>
      </c>
      <c r="I50" s="138">
        <v>1531</v>
      </c>
      <c r="J50" s="136">
        <v>1533</v>
      </c>
      <c r="K50" s="137">
        <v>229</v>
      </c>
      <c r="L50" s="136">
        <v>203</v>
      </c>
      <c r="M50" s="135">
        <f aca="true" t="shared" si="23" ref="M50:M64">SUM(I50:L50)</f>
        <v>3496</v>
      </c>
      <c r="N50" s="141">
        <f aca="true" t="shared" si="24" ref="N50:N64">IF(ISERROR(G50/M50-1),"         /0",(G50/M50-1))</f>
        <v>-0.4522311212814645</v>
      </c>
      <c r="O50" s="140">
        <v>1872</v>
      </c>
      <c r="P50" s="136">
        <v>1709</v>
      </c>
      <c r="Q50" s="137">
        <v>3936</v>
      </c>
      <c r="R50" s="136">
        <v>3524</v>
      </c>
      <c r="S50" s="135">
        <f aca="true" t="shared" si="25" ref="S50:S64">SUM(O50:R50)</f>
        <v>11041</v>
      </c>
      <c r="T50" s="139">
        <f aca="true" t="shared" si="26" ref="T50:T64">S50/$S$9</f>
        <v>0.0007848530261234289</v>
      </c>
      <c r="U50" s="138">
        <v>5454</v>
      </c>
      <c r="V50" s="136">
        <v>4923</v>
      </c>
      <c r="W50" s="137">
        <v>1399</v>
      </c>
      <c r="X50" s="136">
        <v>1047</v>
      </c>
      <c r="Y50" s="135">
        <f aca="true" t="shared" si="27" ref="Y50:Y64">SUM(U50:X50)</f>
        <v>12823</v>
      </c>
      <c r="Z50" s="134">
        <f aca="true" t="shared" si="28" ref="Z50:Z64">IF(ISERROR(S50/Y50-1),"         /0",IF(S50/Y50&gt;5,"  *  ",(S50/Y50-1)))</f>
        <v>-0.13896904000623878</v>
      </c>
    </row>
    <row r="51" spans="1:26" ht="21" customHeight="1">
      <c r="A51" s="142" t="s">
        <v>455</v>
      </c>
      <c r="B51" s="353" t="s">
        <v>455</v>
      </c>
      <c r="C51" s="140">
        <v>395</v>
      </c>
      <c r="D51" s="136">
        <v>391</v>
      </c>
      <c r="E51" s="137">
        <v>434</v>
      </c>
      <c r="F51" s="136">
        <v>452</v>
      </c>
      <c r="G51" s="135">
        <f t="shared" si="6"/>
        <v>1672</v>
      </c>
      <c r="H51" s="139">
        <f t="shared" si="22"/>
        <v>0.00047652352150882394</v>
      </c>
      <c r="I51" s="138">
        <v>437</v>
      </c>
      <c r="J51" s="136">
        <v>477</v>
      </c>
      <c r="K51" s="137">
        <v>439</v>
      </c>
      <c r="L51" s="136">
        <v>432</v>
      </c>
      <c r="M51" s="135">
        <f t="shared" si="23"/>
        <v>1785</v>
      </c>
      <c r="N51" s="141">
        <f t="shared" si="24"/>
        <v>-0.06330532212885154</v>
      </c>
      <c r="O51" s="140">
        <v>1663</v>
      </c>
      <c r="P51" s="136">
        <v>1659</v>
      </c>
      <c r="Q51" s="137">
        <v>2175</v>
      </c>
      <c r="R51" s="136">
        <v>2051</v>
      </c>
      <c r="S51" s="135">
        <f t="shared" si="25"/>
        <v>7548</v>
      </c>
      <c r="T51" s="139">
        <f t="shared" si="26"/>
        <v>0.0005365520008314139</v>
      </c>
      <c r="U51" s="138">
        <v>1749</v>
      </c>
      <c r="V51" s="136">
        <v>1871</v>
      </c>
      <c r="W51" s="137">
        <v>1534</v>
      </c>
      <c r="X51" s="136">
        <v>1611</v>
      </c>
      <c r="Y51" s="135">
        <f t="shared" si="27"/>
        <v>6765</v>
      </c>
      <c r="Z51" s="134">
        <f t="shared" si="28"/>
        <v>0.11574279379157426</v>
      </c>
    </row>
    <row r="52" spans="1:26" ht="21" customHeight="1">
      <c r="A52" s="142" t="s">
        <v>456</v>
      </c>
      <c r="B52" s="353" t="s">
        <v>456</v>
      </c>
      <c r="C52" s="140">
        <v>673</v>
      </c>
      <c r="D52" s="136">
        <v>592</v>
      </c>
      <c r="E52" s="137">
        <v>115</v>
      </c>
      <c r="F52" s="136">
        <v>118</v>
      </c>
      <c r="G52" s="135">
        <f t="shared" si="6"/>
        <v>1498</v>
      </c>
      <c r="H52" s="139">
        <f t="shared" si="22"/>
        <v>0.0004269331550360157</v>
      </c>
      <c r="I52" s="138">
        <v>912</v>
      </c>
      <c r="J52" s="136">
        <v>861</v>
      </c>
      <c r="K52" s="137">
        <v>300</v>
      </c>
      <c r="L52" s="136">
        <v>290</v>
      </c>
      <c r="M52" s="135">
        <f t="shared" si="23"/>
        <v>2363</v>
      </c>
      <c r="N52" s="141">
        <f t="shared" si="24"/>
        <v>-0.36606009310198895</v>
      </c>
      <c r="O52" s="140">
        <v>2730</v>
      </c>
      <c r="P52" s="136">
        <v>2628</v>
      </c>
      <c r="Q52" s="137">
        <v>639</v>
      </c>
      <c r="R52" s="136">
        <v>845</v>
      </c>
      <c r="S52" s="135">
        <f t="shared" si="25"/>
        <v>6842</v>
      </c>
      <c r="T52" s="139">
        <f t="shared" si="26"/>
        <v>0.00048636576439964677</v>
      </c>
      <c r="U52" s="138">
        <v>3362</v>
      </c>
      <c r="V52" s="136">
        <v>3362</v>
      </c>
      <c r="W52" s="137">
        <v>1115</v>
      </c>
      <c r="X52" s="136">
        <v>1120</v>
      </c>
      <c r="Y52" s="135">
        <f t="shared" si="27"/>
        <v>8959</v>
      </c>
      <c r="Z52" s="134">
        <f t="shared" si="28"/>
        <v>-0.23629869405067527</v>
      </c>
    </row>
    <row r="53" spans="1:26" ht="21" customHeight="1">
      <c r="A53" s="142" t="s">
        <v>457</v>
      </c>
      <c r="B53" s="353" t="s">
        <v>457</v>
      </c>
      <c r="C53" s="140">
        <v>621</v>
      </c>
      <c r="D53" s="136">
        <v>637</v>
      </c>
      <c r="E53" s="137">
        <v>46</v>
      </c>
      <c r="F53" s="136">
        <v>47</v>
      </c>
      <c r="G53" s="135">
        <f t="shared" si="6"/>
        <v>1351</v>
      </c>
      <c r="H53" s="139">
        <f t="shared" si="22"/>
        <v>0.00038503784542967773</v>
      </c>
      <c r="I53" s="138">
        <v>644</v>
      </c>
      <c r="J53" s="136">
        <v>748</v>
      </c>
      <c r="K53" s="137">
        <v>80</v>
      </c>
      <c r="L53" s="136">
        <v>28</v>
      </c>
      <c r="M53" s="135">
        <f t="shared" si="23"/>
        <v>1500</v>
      </c>
      <c r="N53" s="141">
        <f t="shared" si="24"/>
        <v>-0.09933333333333338</v>
      </c>
      <c r="O53" s="140">
        <v>2531</v>
      </c>
      <c r="P53" s="136">
        <v>2275</v>
      </c>
      <c r="Q53" s="137">
        <v>353</v>
      </c>
      <c r="R53" s="136">
        <v>673</v>
      </c>
      <c r="S53" s="135">
        <f t="shared" si="25"/>
        <v>5832</v>
      </c>
      <c r="T53" s="139">
        <f t="shared" si="26"/>
        <v>0.00041456959046751537</v>
      </c>
      <c r="U53" s="138">
        <v>2583</v>
      </c>
      <c r="V53" s="136">
        <v>3210</v>
      </c>
      <c r="W53" s="137">
        <v>399</v>
      </c>
      <c r="X53" s="136">
        <v>142</v>
      </c>
      <c r="Y53" s="135">
        <f t="shared" si="27"/>
        <v>6334</v>
      </c>
      <c r="Z53" s="134">
        <f t="shared" si="28"/>
        <v>-0.07925481528260181</v>
      </c>
    </row>
    <row r="54" spans="1:26" ht="21" customHeight="1">
      <c r="A54" s="142" t="s">
        <v>458</v>
      </c>
      <c r="B54" s="353" t="s">
        <v>459</v>
      </c>
      <c r="C54" s="140">
        <v>0</v>
      </c>
      <c r="D54" s="136">
        <v>0</v>
      </c>
      <c r="E54" s="137">
        <v>599</v>
      </c>
      <c r="F54" s="136">
        <v>562</v>
      </c>
      <c r="G54" s="135">
        <f t="shared" si="6"/>
        <v>1161</v>
      </c>
      <c r="H54" s="139">
        <f t="shared" si="22"/>
        <v>0.00033088744525822046</v>
      </c>
      <c r="I54" s="138">
        <v>16</v>
      </c>
      <c r="J54" s="136">
        <v>32</v>
      </c>
      <c r="K54" s="137">
        <v>573</v>
      </c>
      <c r="L54" s="136">
        <v>554</v>
      </c>
      <c r="M54" s="135">
        <f t="shared" si="23"/>
        <v>1175</v>
      </c>
      <c r="N54" s="141">
        <f t="shared" si="24"/>
        <v>-0.01191489361702125</v>
      </c>
      <c r="O54" s="140">
        <v>116</v>
      </c>
      <c r="P54" s="136">
        <v>109</v>
      </c>
      <c r="Q54" s="137">
        <v>2332</v>
      </c>
      <c r="R54" s="136">
        <v>2243</v>
      </c>
      <c r="S54" s="135">
        <f t="shared" si="25"/>
        <v>4800</v>
      </c>
      <c r="T54" s="139">
        <f t="shared" si="26"/>
        <v>0.0003412095394794365</v>
      </c>
      <c r="U54" s="138">
        <v>96</v>
      </c>
      <c r="V54" s="136">
        <v>110</v>
      </c>
      <c r="W54" s="137">
        <v>2203</v>
      </c>
      <c r="X54" s="136">
        <v>2165</v>
      </c>
      <c r="Y54" s="135">
        <f t="shared" si="27"/>
        <v>4574</v>
      </c>
      <c r="Z54" s="134">
        <f t="shared" si="28"/>
        <v>0.049409707039790085</v>
      </c>
    </row>
    <row r="55" spans="1:26" ht="21" customHeight="1">
      <c r="A55" s="142" t="s">
        <v>442</v>
      </c>
      <c r="B55" s="353" t="s">
        <v>460</v>
      </c>
      <c r="C55" s="140">
        <v>0</v>
      </c>
      <c r="D55" s="136">
        <v>0</v>
      </c>
      <c r="E55" s="137">
        <v>524</v>
      </c>
      <c r="F55" s="136">
        <v>632</v>
      </c>
      <c r="G55" s="135">
        <f t="shared" si="6"/>
        <v>1156</v>
      </c>
      <c r="H55" s="139">
        <f t="shared" si="22"/>
        <v>0.00032946243472739263</v>
      </c>
      <c r="I55" s="138"/>
      <c r="J55" s="136"/>
      <c r="K55" s="137">
        <v>510</v>
      </c>
      <c r="L55" s="136">
        <v>517</v>
      </c>
      <c r="M55" s="135">
        <f t="shared" si="23"/>
        <v>1027</v>
      </c>
      <c r="N55" s="141">
        <f t="shared" si="24"/>
        <v>0.12560856864654335</v>
      </c>
      <c r="O55" s="140"/>
      <c r="P55" s="136"/>
      <c r="Q55" s="137">
        <v>1854</v>
      </c>
      <c r="R55" s="136">
        <v>2154</v>
      </c>
      <c r="S55" s="135">
        <f t="shared" si="25"/>
        <v>4008</v>
      </c>
      <c r="T55" s="139">
        <f t="shared" si="26"/>
        <v>0.0002849099654653295</v>
      </c>
      <c r="U55" s="138"/>
      <c r="V55" s="136"/>
      <c r="W55" s="137">
        <v>1942</v>
      </c>
      <c r="X55" s="136">
        <v>2296</v>
      </c>
      <c r="Y55" s="135">
        <f t="shared" si="27"/>
        <v>4238</v>
      </c>
      <c r="Z55" s="134">
        <f t="shared" si="28"/>
        <v>-0.05427088249174139</v>
      </c>
    </row>
    <row r="56" spans="1:26" ht="21" customHeight="1">
      <c r="A56" s="142" t="s">
        <v>461</v>
      </c>
      <c r="B56" s="353" t="s">
        <v>461</v>
      </c>
      <c r="C56" s="140">
        <v>690</v>
      </c>
      <c r="D56" s="136">
        <v>393</v>
      </c>
      <c r="E56" s="137">
        <v>13</v>
      </c>
      <c r="F56" s="136">
        <v>10</v>
      </c>
      <c r="G56" s="135">
        <f t="shared" si="6"/>
        <v>1106</v>
      </c>
      <c r="H56" s="139">
        <f t="shared" si="22"/>
        <v>0.0003152123294191144</v>
      </c>
      <c r="I56" s="138">
        <v>544</v>
      </c>
      <c r="J56" s="136">
        <v>514</v>
      </c>
      <c r="K56" s="137"/>
      <c r="L56" s="136"/>
      <c r="M56" s="135">
        <f t="shared" si="23"/>
        <v>1058</v>
      </c>
      <c r="N56" s="141">
        <f t="shared" si="24"/>
        <v>0.04536862003780717</v>
      </c>
      <c r="O56" s="140">
        <v>2763</v>
      </c>
      <c r="P56" s="136">
        <v>2382</v>
      </c>
      <c r="Q56" s="137">
        <v>39</v>
      </c>
      <c r="R56" s="136">
        <v>41</v>
      </c>
      <c r="S56" s="135">
        <f t="shared" si="25"/>
        <v>5225</v>
      </c>
      <c r="T56" s="139">
        <f t="shared" si="26"/>
        <v>0.0003714208007875116</v>
      </c>
      <c r="U56" s="138">
        <v>2138</v>
      </c>
      <c r="V56" s="136">
        <v>1693</v>
      </c>
      <c r="W56" s="137">
        <v>20</v>
      </c>
      <c r="X56" s="136">
        <v>19</v>
      </c>
      <c r="Y56" s="135">
        <f t="shared" si="27"/>
        <v>3870</v>
      </c>
      <c r="Z56" s="134">
        <f t="shared" si="28"/>
        <v>0.3501291989664084</v>
      </c>
    </row>
    <row r="57" spans="1:26" ht="21" customHeight="1">
      <c r="A57" s="142" t="s">
        <v>462</v>
      </c>
      <c r="B57" s="353" t="s">
        <v>462</v>
      </c>
      <c r="C57" s="140">
        <v>535</v>
      </c>
      <c r="D57" s="136">
        <v>509</v>
      </c>
      <c r="E57" s="137">
        <v>20</v>
      </c>
      <c r="F57" s="136">
        <v>32</v>
      </c>
      <c r="G57" s="135">
        <f t="shared" si="6"/>
        <v>1096</v>
      </c>
      <c r="H57" s="139">
        <f t="shared" si="22"/>
        <v>0.00031236230835745876</v>
      </c>
      <c r="I57" s="138">
        <v>352</v>
      </c>
      <c r="J57" s="136">
        <v>352</v>
      </c>
      <c r="K57" s="137">
        <v>28</v>
      </c>
      <c r="L57" s="136">
        <v>30</v>
      </c>
      <c r="M57" s="135">
        <f t="shared" si="23"/>
        <v>762</v>
      </c>
      <c r="N57" s="141">
        <f t="shared" si="24"/>
        <v>0.4383202099737533</v>
      </c>
      <c r="O57" s="140">
        <v>1815</v>
      </c>
      <c r="P57" s="136">
        <v>1744</v>
      </c>
      <c r="Q57" s="137">
        <v>86</v>
      </c>
      <c r="R57" s="136">
        <v>114</v>
      </c>
      <c r="S57" s="135">
        <f t="shared" si="25"/>
        <v>3759</v>
      </c>
      <c r="T57" s="139">
        <f t="shared" si="26"/>
        <v>0.0002672097206048337</v>
      </c>
      <c r="U57" s="138">
        <v>1186</v>
      </c>
      <c r="V57" s="136">
        <v>1227</v>
      </c>
      <c r="W57" s="137">
        <v>235</v>
      </c>
      <c r="X57" s="136">
        <v>228</v>
      </c>
      <c r="Y57" s="135">
        <f t="shared" si="27"/>
        <v>2876</v>
      </c>
      <c r="Z57" s="134">
        <f t="shared" si="28"/>
        <v>0.30702364394993054</v>
      </c>
    </row>
    <row r="58" spans="1:26" ht="21" customHeight="1">
      <c r="A58" s="142" t="s">
        <v>463</v>
      </c>
      <c r="B58" s="353" t="s">
        <v>464</v>
      </c>
      <c r="C58" s="140">
        <v>0</v>
      </c>
      <c r="D58" s="136">
        <v>0</v>
      </c>
      <c r="E58" s="137">
        <v>593</v>
      </c>
      <c r="F58" s="136">
        <v>467</v>
      </c>
      <c r="G58" s="135">
        <f t="shared" si="6"/>
        <v>1060</v>
      </c>
      <c r="H58" s="139">
        <f t="shared" si="22"/>
        <v>0.00030210223253549845</v>
      </c>
      <c r="I58" s="138">
        <v>516</v>
      </c>
      <c r="J58" s="136">
        <v>507</v>
      </c>
      <c r="K58" s="137">
        <v>334</v>
      </c>
      <c r="L58" s="136">
        <v>269</v>
      </c>
      <c r="M58" s="135">
        <f t="shared" si="23"/>
        <v>1626</v>
      </c>
      <c r="N58" s="141">
        <f t="shared" si="24"/>
        <v>-0.3480934809348093</v>
      </c>
      <c r="O58" s="140">
        <v>804</v>
      </c>
      <c r="P58" s="136">
        <v>646</v>
      </c>
      <c r="Q58" s="137">
        <v>2544</v>
      </c>
      <c r="R58" s="136">
        <v>2016</v>
      </c>
      <c r="S58" s="135">
        <f t="shared" si="25"/>
        <v>6010</v>
      </c>
      <c r="T58" s="139">
        <f t="shared" si="26"/>
        <v>0.0004272227775565445</v>
      </c>
      <c r="U58" s="138">
        <v>2263</v>
      </c>
      <c r="V58" s="136">
        <v>2015</v>
      </c>
      <c r="W58" s="137">
        <v>1714</v>
      </c>
      <c r="X58" s="136">
        <v>1324</v>
      </c>
      <c r="Y58" s="135">
        <f t="shared" si="27"/>
        <v>7316</v>
      </c>
      <c r="Z58" s="134">
        <f t="shared" si="28"/>
        <v>-0.17851284855112082</v>
      </c>
    </row>
    <row r="59" spans="1:26" ht="21" customHeight="1">
      <c r="A59" s="142" t="s">
        <v>465</v>
      </c>
      <c r="B59" s="353" t="s">
        <v>466</v>
      </c>
      <c r="C59" s="140">
        <v>423</v>
      </c>
      <c r="D59" s="136">
        <v>550</v>
      </c>
      <c r="E59" s="137">
        <v>29</v>
      </c>
      <c r="F59" s="136">
        <v>32</v>
      </c>
      <c r="G59" s="135">
        <f t="shared" si="6"/>
        <v>1034</v>
      </c>
      <c r="H59" s="139">
        <f t="shared" si="22"/>
        <v>0.00029469217777519375</v>
      </c>
      <c r="I59" s="138">
        <v>343</v>
      </c>
      <c r="J59" s="136">
        <v>391</v>
      </c>
      <c r="K59" s="137">
        <v>14</v>
      </c>
      <c r="L59" s="136">
        <v>15</v>
      </c>
      <c r="M59" s="135">
        <f t="shared" si="23"/>
        <v>763</v>
      </c>
      <c r="N59" s="141">
        <f t="shared" si="24"/>
        <v>0.35517693315858456</v>
      </c>
      <c r="O59" s="140">
        <v>1700</v>
      </c>
      <c r="P59" s="136">
        <v>2197</v>
      </c>
      <c r="Q59" s="137">
        <v>166</v>
      </c>
      <c r="R59" s="136">
        <v>208</v>
      </c>
      <c r="S59" s="135">
        <f t="shared" si="25"/>
        <v>4271</v>
      </c>
      <c r="T59" s="139">
        <f t="shared" si="26"/>
        <v>0.00030360540481597363</v>
      </c>
      <c r="U59" s="138">
        <v>1371</v>
      </c>
      <c r="V59" s="136">
        <v>1705</v>
      </c>
      <c r="W59" s="137">
        <v>138</v>
      </c>
      <c r="X59" s="136">
        <v>154</v>
      </c>
      <c r="Y59" s="135">
        <f t="shared" si="27"/>
        <v>3368</v>
      </c>
      <c r="Z59" s="134">
        <f t="shared" si="28"/>
        <v>0.26811163895486945</v>
      </c>
    </row>
    <row r="60" spans="1:26" ht="21" customHeight="1">
      <c r="A60" s="142" t="s">
        <v>467</v>
      </c>
      <c r="B60" s="353" t="s">
        <v>467</v>
      </c>
      <c r="C60" s="140">
        <v>499</v>
      </c>
      <c r="D60" s="136">
        <v>462</v>
      </c>
      <c r="E60" s="137">
        <v>3</v>
      </c>
      <c r="F60" s="136">
        <v>3</v>
      </c>
      <c r="G60" s="135">
        <f t="shared" si="6"/>
        <v>967</v>
      </c>
      <c r="H60" s="139">
        <f t="shared" si="22"/>
        <v>0.0002755970366621009</v>
      </c>
      <c r="I60" s="138">
        <v>305</v>
      </c>
      <c r="J60" s="136">
        <v>309</v>
      </c>
      <c r="K60" s="137">
        <v>9</v>
      </c>
      <c r="L60" s="136">
        <v>7</v>
      </c>
      <c r="M60" s="135">
        <f t="shared" si="23"/>
        <v>630</v>
      </c>
      <c r="N60" s="141">
        <f t="shared" si="24"/>
        <v>0.534920634920635</v>
      </c>
      <c r="O60" s="140">
        <v>1773</v>
      </c>
      <c r="P60" s="136">
        <v>1921</v>
      </c>
      <c r="Q60" s="137">
        <v>8</v>
      </c>
      <c r="R60" s="136">
        <v>8</v>
      </c>
      <c r="S60" s="135">
        <f t="shared" si="25"/>
        <v>3710</v>
      </c>
      <c r="T60" s="139">
        <f t="shared" si="26"/>
        <v>0.00026372653988931445</v>
      </c>
      <c r="U60" s="138">
        <v>1167</v>
      </c>
      <c r="V60" s="136">
        <v>1130</v>
      </c>
      <c r="W60" s="137">
        <v>39</v>
      </c>
      <c r="X60" s="136">
        <v>36</v>
      </c>
      <c r="Y60" s="135">
        <f t="shared" si="27"/>
        <v>2372</v>
      </c>
      <c r="Z60" s="134">
        <f t="shared" si="28"/>
        <v>0.5640809443507588</v>
      </c>
    </row>
    <row r="61" spans="1:26" ht="21" customHeight="1">
      <c r="A61" s="142" t="s">
        <v>468</v>
      </c>
      <c r="B61" s="353" t="s">
        <v>468</v>
      </c>
      <c r="C61" s="140">
        <v>0</v>
      </c>
      <c r="D61" s="136">
        <v>0</v>
      </c>
      <c r="E61" s="137">
        <v>487</v>
      </c>
      <c r="F61" s="136">
        <v>390</v>
      </c>
      <c r="G61" s="135">
        <f t="shared" si="6"/>
        <v>877</v>
      </c>
      <c r="H61" s="139">
        <f t="shared" si="22"/>
        <v>0.0002499468471072001</v>
      </c>
      <c r="I61" s="138"/>
      <c r="J61" s="136"/>
      <c r="K61" s="137">
        <v>362</v>
      </c>
      <c r="L61" s="136">
        <v>322</v>
      </c>
      <c r="M61" s="135">
        <f t="shared" si="23"/>
        <v>684</v>
      </c>
      <c r="N61" s="141">
        <f t="shared" si="24"/>
        <v>0.2821637426900585</v>
      </c>
      <c r="O61" s="140"/>
      <c r="P61" s="136"/>
      <c r="Q61" s="137">
        <v>1693</v>
      </c>
      <c r="R61" s="136">
        <v>1520</v>
      </c>
      <c r="S61" s="135">
        <f t="shared" si="25"/>
        <v>3213</v>
      </c>
      <c r="T61" s="139">
        <f t="shared" si="26"/>
        <v>0.00022839713548904783</v>
      </c>
      <c r="U61" s="138"/>
      <c r="V61" s="136"/>
      <c r="W61" s="137">
        <v>1474</v>
      </c>
      <c r="X61" s="136">
        <v>1385</v>
      </c>
      <c r="Y61" s="135">
        <f t="shared" si="27"/>
        <v>2859</v>
      </c>
      <c r="Z61" s="134">
        <f t="shared" si="28"/>
        <v>0.12381951731374596</v>
      </c>
    </row>
    <row r="62" spans="1:26" ht="21" customHeight="1">
      <c r="A62" s="142" t="s">
        <v>469</v>
      </c>
      <c r="B62" s="353" t="s">
        <v>469</v>
      </c>
      <c r="C62" s="140">
        <v>0</v>
      </c>
      <c r="D62" s="136">
        <v>0</v>
      </c>
      <c r="E62" s="137">
        <v>433</v>
      </c>
      <c r="F62" s="136">
        <v>417</v>
      </c>
      <c r="G62" s="135">
        <f t="shared" si="6"/>
        <v>850</v>
      </c>
      <c r="H62" s="139">
        <f t="shared" si="22"/>
        <v>0.0002422517902407299</v>
      </c>
      <c r="I62" s="138"/>
      <c r="J62" s="136"/>
      <c r="K62" s="137">
        <v>495</v>
      </c>
      <c r="L62" s="136">
        <v>404</v>
      </c>
      <c r="M62" s="135">
        <f t="shared" si="23"/>
        <v>899</v>
      </c>
      <c r="N62" s="141">
        <f t="shared" si="24"/>
        <v>-0.05450500556173521</v>
      </c>
      <c r="O62" s="140"/>
      <c r="P62" s="136"/>
      <c r="Q62" s="137">
        <v>1862</v>
      </c>
      <c r="R62" s="136">
        <v>1821</v>
      </c>
      <c r="S62" s="135">
        <f t="shared" si="25"/>
        <v>3683</v>
      </c>
      <c r="T62" s="139">
        <f t="shared" si="26"/>
        <v>0.00026180723622974266</v>
      </c>
      <c r="U62" s="138"/>
      <c r="V62" s="136"/>
      <c r="W62" s="137">
        <v>1925</v>
      </c>
      <c r="X62" s="136">
        <v>1741</v>
      </c>
      <c r="Y62" s="135">
        <f t="shared" si="27"/>
        <v>3666</v>
      </c>
      <c r="Z62" s="134">
        <f t="shared" si="28"/>
        <v>0.004637206764866342</v>
      </c>
    </row>
    <row r="63" spans="1:26" ht="21" customHeight="1">
      <c r="A63" s="142" t="s">
        <v>470</v>
      </c>
      <c r="B63" s="353" t="s">
        <v>471</v>
      </c>
      <c r="C63" s="140">
        <v>0</v>
      </c>
      <c r="D63" s="136">
        <v>0</v>
      </c>
      <c r="E63" s="137">
        <v>430</v>
      </c>
      <c r="F63" s="136">
        <v>377</v>
      </c>
      <c r="G63" s="135">
        <f t="shared" si="6"/>
        <v>807</v>
      </c>
      <c r="H63" s="139">
        <f t="shared" si="22"/>
        <v>0.0002299966996756106</v>
      </c>
      <c r="I63" s="138"/>
      <c r="J63" s="136"/>
      <c r="K63" s="137">
        <v>397</v>
      </c>
      <c r="L63" s="136">
        <v>405</v>
      </c>
      <c r="M63" s="135">
        <f t="shared" si="23"/>
        <v>802</v>
      </c>
      <c r="N63" s="141">
        <f t="shared" si="24"/>
        <v>0.006234413965087171</v>
      </c>
      <c r="O63" s="140"/>
      <c r="P63" s="136"/>
      <c r="Q63" s="137">
        <v>1541</v>
      </c>
      <c r="R63" s="136">
        <v>1558</v>
      </c>
      <c r="S63" s="135">
        <f t="shared" si="25"/>
        <v>3099</v>
      </c>
      <c r="T63" s="139">
        <f t="shared" si="26"/>
        <v>0.0002202934089264112</v>
      </c>
      <c r="U63" s="138"/>
      <c r="V63" s="136"/>
      <c r="W63" s="137">
        <v>1596</v>
      </c>
      <c r="X63" s="136">
        <v>1649</v>
      </c>
      <c r="Y63" s="135">
        <f t="shared" si="27"/>
        <v>3245</v>
      </c>
      <c r="Z63" s="134">
        <f t="shared" si="28"/>
        <v>-0.044992295839753504</v>
      </c>
    </row>
    <row r="64" spans="1:26" ht="21" customHeight="1" thickBot="1">
      <c r="A64" s="133" t="s">
        <v>56</v>
      </c>
      <c r="B64" s="354" t="s">
        <v>56</v>
      </c>
      <c r="C64" s="131">
        <v>530</v>
      </c>
      <c r="D64" s="127">
        <v>629</v>
      </c>
      <c r="E64" s="128">
        <v>4549</v>
      </c>
      <c r="F64" s="127">
        <v>4259</v>
      </c>
      <c r="G64" s="126">
        <f t="shared" si="6"/>
        <v>9967</v>
      </c>
      <c r="H64" s="130">
        <f t="shared" si="22"/>
        <v>0.002840615992152182</v>
      </c>
      <c r="I64" s="129">
        <v>2328</v>
      </c>
      <c r="J64" s="127">
        <v>2524</v>
      </c>
      <c r="K64" s="128">
        <v>7606</v>
      </c>
      <c r="L64" s="127">
        <v>7498</v>
      </c>
      <c r="M64" s="126">
        <f t="shared" si="23"/>
        <v>19956</v>
      </c>
      <c r="N64" s="132">
        <f t="shared" si="24"/>
        <v>-0.5005512126678693</v>
      </c>
      <c r="O64" s="131">
        <v>2552</v>
      </c>
      <c r="P64" s="127">
        <v>2868</v>
      </c>
      <c r="Q64" s="128">
        <v>20752</v>
      </c>
      <c r="R64" s="127">
        <v>20912</v>
      </c>
      <c r="S64" s="126">
        <f t="shared" si="25"/>
        <v>47084</v>
      </c>
      <c r="T64" s="130">
        <f t="shared" si="26"/>
        <v>0.0033469812410103724</v>
      </c>
      <c r="U64" s="129">
        <v>15815</v>
      </c>
      <c r="V64" s="127">
        <v>15280</v>
      </c>
      <c r="W64" s="128">
        <v>31316</v>
      </c>
      <c r="X64" s="127">
        <v>31024</v>
      </c>
      <c r="Y64" s="126">
        <f t="shared" si="27"/>
        <v>93435</v>
      </c>
      <c r="Z64" s="125">
        <f t="shared" si="28"/>
        <v>-0.4960774870230642</v>
      </c>
    </row>
    <row r="65" spans="1:2" ht="15" thickTop="1">
      <c r="A65" s="124" t="s">
        <v>43</v>
      </c>
      <c r="B65" s="124"/>
    </row>
    <row r="66" spans="1:2" ht="15">
      <c r="A66" s="124" t="s">
        <v>147</v>
      </c>
      <c r="B66" s="124"/>
    </row>
    <row r="67" spans="1:3" ht="14.25">
      <c r="A67" s="355" t="s">
        <v>123</v>
      </c>
      <c r="B67" s="356"/>
      <c r="C67" s="356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5:Z65536 N65:N65536 Z3 N3 N5:N8 Z5:Z8">
    <cfRule type="cellIs" priority="3" dxfId="93" operator="lessThan" stopIfTrue="1">
      <formula>0</formula>
    </cfRule>
  </conditionalFormatting>
  <conditionalFormatting sqref="N9:N64 Z9:Z6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7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30.28125" style="123" customWidth="1"/>
    <col min="2" max="2" width="40.28125" style="123" bestFit="1" customWidth="1"/>
    <col min="3" max="3" width="9.7109375" style="123" customWidth="1"/>
    <col min="4" max="4" width="10.28125" style="123" customWidth="1"/>
    <col min="5" max="5" width="8.7109375" style="123" bestFit="1" customWidth="1"/>
    <col min="6" max="6" width="10.7109375" style="123" bestFit="1" customWidth="1"/>
    <col min="7" max="7" width="10.00390625" style="123" customWidth="1"/>
    <col min="8" max="8" width="10.7109375" style="123" customWidth="1"/>
    <col min="9" max="9" width="9.2812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9.8515625" style="123" customWidth="1"/>
    <col min="14" max="14" width="10.00390625" style="123" customWidth="1"/>
    <col min="15" max="15" width="10.28125" style="123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71093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73" t="s">
        <v>28</v>
      </c>
      <c r="B1" s="474"/>
    </row>
    <row r="2" ht="5.25" customHeight="1" thickBot="1"/>
    <row r="3" spans="1:26" ht="24" customHeight="1" thickTop="1">
      <c r="A3" s="567" t="s">
        <v>124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9"/>
    </row>
    <row r="4" spans="1:26" ht="21" customHeight="1" thickBot="1">
      <c r="A4" s="581" t="s">
        <v>45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3"/>
    </row>
    <row r="5" spans="1:26" s="169" customFormat="1" ht="19.5" customHeight="1" thickBot="1" thickTop="1">
      <c r="A5" s="653" t="s">
        <v>121</v>
      </c>
      <c r="B5" s="665" t="s">
        <v>122</v>
      </c>
      <c r="C5" s="668" t="s">
        <v>36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70"/>
      <c r="O5" s="671" t="s">
        <v>35</v>
      </c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70"/>
    </row>
    <row r="6" spans="1:26" s="168" customFormat="1" ht="26.25" customHeight="1" thickBot="1">
      <c r="A6" s="654"/>
      <c r="B6" s="666"/>
      <c r="C6" s="661" t="s">
        <v>153</v>
      </c>
      <c r="D6" s="662"/>
      <c r="E6" s="662"/>
      <c r="F6" s="662"/>
      <c r="G6" s="663"/>
      <c r="H6" s="672" t="s">
        <v>34</v>
      </c>
      <c r="I6" s="661" t="s">
        <v>154</v>
      </c>
      <c r="J6" s="662"/>
      <c r="K6" s="662"/>
      <c r="L6" s="662"/>
      <c r="M6" s="663"/>
      <c r="N6" s="672" t="s">
        <v>33</v>
      </c>
      <c r="O6" s="664" t="s">
        <v>155</v>
      </c>
      <c r="P6" s="662"/>
      <c r="Q6" s="662"/>
      <c r="R6" s="662"/>
      <c r="S6" s="663"/>
      <c r="T6" s="672" t="s">
        <v>34</v>
      </c>
      <c r="U6" s="664" t="s">
        <v>156</v>
      </c>
      <c r="V6" s="662"/>
      <c r="W6" s="662"/>
      <c r="X6" s="662"/>
      <c r="Y6" s="663"/>
      <c r="Z6" s="672" t="s">
        <v>33</v>
      </c>
    </row>
    <row r="7" spans="1:26" s="163" customFormat="1" ht="26.25" customHeight="1">
      <c r="A7" s="655"/>
      <c r="B7" s="666"/>
      <c r="C7" s="564" t="s">
        <v>22</v>
      </c>
      <c r="D7" s="580"/>
      <c r="E7" s="559" t="s">
        <v>21</v>
      </c>
      <c r="F7" s="580"/>
      <c r="G7" s="561" t="s">
        <v>17</v>
      </c>
      <c r="H7" s="575"/>
      <c r="I7" s="675" t="s">
        <v>22</v>
      </c>
      <c r="J7" s="580"/>
      <c r="K7" s="559" t="s">
        <v>21</v>
      </c>
      <c r="L7" s="580"/>
      <c r="M7" s="561" t="s">
        <v>17</v>
      </c>
      <c r="N7" s="575"/>
      <c r="O7" s="675" t="s">
        <v>22</v>
      </c>
      <c r="P7" s="580"/>
      <c r="Q7" s="559" t="s">
        <v>21</v>
      </c>
      <c r="R7" s="580"/>
      <c r="S7" s="561" t="s">
        <v>17</v>
      </c>
      <c r="T7" s="575"/>
      <c r="U7" s="675" t="s">
        <v>22</v>
      </c>
      <c r="V7" s="580"/>
      <c r="W7" s="559" t="s">
        <v>21</v>
      </c>
      <c r="X7" s="580"/>
      <c r="Y7" s="561" t="s">
        <v>17</v>
      </c>
      <c r="Z7" s="575"/>
    </row>
    <row r="8" spans="1:26" s="163" customFormat="1" ht="19.5" customHeight="1" thickBot="1">
      <c r="A8" s="656"/>
      <c r="B8" s="667"/>
      <c r="C8" s="166" t="s">
        <v>31</v>
      </c>
      <c r="D8" s="164" t="s">
        <v>30</v>
      </c>
      <c r="E8" s="165" t="s">
        <v>31</v>
      </c>
      <c r="F8" s="357" t="s">
        <v>30</v>
      </c>
      <c r="G8" s="674"/>
      <c r="H8" s="673"/>
      <c r="I8" s="166" t="s">
        <v>31</v>
      </c>
      <c r="J8" s="164" t="s">
        <v>30</v>
      </c>
      <c r="K8" s="165" t="s">
        <v>31</v>
      </c>
      <c r="L8" s="357" t="s">
        <v>30</v>
      </c>
      <c r="M8" s="674"/>
      <c r="N8" s="673"/>
      <c r="O8" s="166" t="s">
        <v>31</v>
      </c>
      <c r="P8" s="164" t="s">
        <v>30</v>
      </c>
      <c r="Q8" s="165" t="s">
        <v>31</v>
      </c>
      <c r="R8" s="357" t="s">
        <v>30</v>
      </c>
      <c r="S8" s="674"/>
      <c r="T8" s="673"/>
      <c r="U8" s="166" t="s">
        <v>31</v>
      </c>
      <c r="V8" s="164" t="s">
        <v>30</v>
      </c>
      <c r="W8" s="165" t="s">
        <v>31</v>
      </c>
      <c r="X8" s="357" t="s">
        <v>30</v>
      </c>
      <c r="Y8" s="674"/>
      <c r="Z8" s="673"/>
    </row>
    <row r="9" spans="1:26" s="152" customFormat="1" ht="18" customHeight="1" thickBot="1" thickTop="1">
      <c r="A9" s="162" t="s">
        <v>24</v>
      </c>
      <c r="B9" s="351"/>
      <c r="C9" s="161">
        <f>SUM(C10:C54)</f>
        <v>12208.57699999999</v>
      </c>
      <c r="D9" s="155">
        <f>SUM(D10:D54)</f>
        <v>12208.576999999994</v>
      </c>
      <c r="E9" s="156">
        <f>SUM(E10:E54)</f>
        <v>959.807</v>
      </c>
      <c r="F9" s="155">
        <f>SUM(F10:F54)</f>
        <v>959.8069999999996</v>
      </c>
      <c r="G9" s="154">
        <f aca="true" t="shared" si="0" ref="G9:G20">SUM(C9:F9)</f>
        <v>26336.767999999985</v>
      </c>
      <c r="H9" s="158">
        <f aca="true" t="shared" si="1" ref="H9:H54">G9/$G$9</f>
        <v>1</v>
      </c>
      <c r="I9" s="157">
        <f>SUM(I10:I54)</f>
        <v>11967.662999999995</v>
      </c>
      <c r="J9" s="155">
        <f>SUM(J10:J54)</f>
        <v>11967.663000000006</v>
      </c>
      <c r="K9" s="156">
        <f>SUM(K10:K54)</f>
        <v>1041.5180000000003</v>
      </c>
      <c r="L9" s="155">
        <f>SUM(L10:L54)</f>
        <v>1041.518</v>
      </c>
      <c r="M9" s="154">
        <f aca="true" t="shared" si="2" ref="M9:M20">SUM(I9:L9)</f>
        <v>26018.362</v>
      </c>
      <c r="N9" s="160">
        <f aca="true" t="shared" si="3" ref="N9:N20">IF(ISERROR(G9/M9-1),"         /0",(G9/M9-1))</f>
        <v>0.012237741945476222</v>
      </c>
      <c r="O9" s="159">
        <f>SUM(O10:O54)</f>
        <v>49195.71899999999</v>
      </c>
      <c r="P9" s="155">
        <f>SUM(P10:P54)</f>
        <v>49195.71900000001</v>
      </c>
      <c r="Q9" s="156">
        <f>SUM(Q10:Q54)</f>
        <v>3930.7366000000006</v>
      </c>
      <c r="R9" s="155">
        <f>SUM(R10:R54)</f>
        <v>3930.7365999999997</v>
      </c>
      <c r="S9" s="154">
        <f aca="true" t="shared" si="4" ref="S9:S20">SUM(O9:R9)</f>
        <v>106252.9112</v>
      </c>
      <c r="T9" s="158">
        <f aca="true" t="shared" si="5" ref="T9:T54">S9/$S$9</f>
        <v>1</v>
      </c>
      <c r="U9" s="157">
        <f>SUM(U10:U54)</f>
        <v>45183.798999999985</v>
      </c>
      <c r="V9" s="155">
        <f>SUM(V10:V54)</f>
        <v>45183.79899999998</v>
      </c>
      <c r="W9" s="156">
        <f>SUM(W10:W54)</f>
        <v>4368.386</v>
      </c>
      <c r="X9" s="155">
        <f>SUM(X10:X54)</f>
        <v>4368.386</v>
      </c>
      <c r="Y9" s="154">
        <f aca="true" t="shared" si="6" ref="Y9:Y20">SUM(U9:X9)</f>
        <v>99104.36999999997</v>
      </c>
      <c r="Z9" s="153">
        <f>IF(ISERROR(S9/Y9-1),"         /0",(S9/Y9-1))</f>
        <v>0.07213144284152184</v>
      </c>
    </row>
    <row r="10" spans="1:26" ht="18.75" customHeight="1" thickTop="1">
      <c r="A10" s="151" t="s">
        <v>375</v>
      </c>
      <c r="B10" s="352" t="s">
        <v>376</v>
      </c>
      <c r="C10" s="149">
        <v>5779.043999999998</v>
      </c>
      <c r="D10" s="145">
        <v>4620.666999999998</v>
      </c>
      <c r="E10" s="146">
        <v>202.91099999999997</v>
      </c>
      <c r="F10" s="145">
        <v>66.93299999999999</v>
      </c>
      <c r="G10" s="144">
        <f t="shared" si="0"/>
        <v>10669.554999999997</v>
      </c>
      <c r="H10" s="148">
        <f t="shared" si="1"/>
        <v>0.40512013471053104</v>
      </c>
      <c r="I10" s="147">
        <v>5579.977999999997</v>
      </c>
      <c r="J10" s="145">
        <v>4516.2980000000025</v>
      </c>
      <c r="K10" s="146">
        <v>306.32</v>
      </c>
      <c r="L10" s="145">
        <v>78.03699999999998</v>
      </c>
      <c r="M10" s="144">
        <f t="shared" si="2"/>
        <v>10480.633</v>
      </c>
      <c r="N10" s="150">
        <f t="shared" si="3"/>
        <v>0.018025819623680883</v>
      </c>
      <c r="O10" s="149">
        <v>23402.915999999997</v>
      </c>
      <c r="P10" s="145">
        <v>18814.39</v>
      </c>
      <c r="Q10" s="146">
        <v>1032.4940000000001</v>
      </c>
      <c r="R10" s="145">
        <v>384.05799999999994</v>
      </c>
      <c r="S10" s="144">
        <f t="shared" si="4"/>
        <v>43633.85799999999</v>
      </c>
      <c r="T10" s="148">
        <f t="shared" si="5"/>
        <v>0.41066035280546737</v>
      </c>
      <c r="U10" s="147">
        <v>21269.585000000014</v>
      </c>
      <c r="V10" s="145">
        <v>16857.414999999986</v>
      </c>
      <c r="W10" s="146">
        <v>1214.6770000000001</v>
      </c>
      <c r="X10" s="145">
        <v>371.6030000000002</v>
      </c>
      <c r="Y10" s="144">
        <f t="shared" si="6"/>
        <v>39713.280000000006</v>
      </c>
      <c r="Z10" s="143">
        <f aca="true" t="shared" si="7" ref="Z10:Z20">IF(ISERROR(S10/Y10-1),"         /0",IF(S10/Y10&gt;5,"  *  ",(S10/Y10-1)))</f>
        <v>0.09872208994069465</v>
      </c>
    </row>
    <row r="11" spans="1:26" ht="18.75" customHeight="1">
      <c r="A11" s="151" t="s">
        <v>377</v>
      </c>
      <c r="B11" s="352" t="s">
        <v>378</v>
      </c>
      <c r="C11" s="149">
        <v>1251.865</v>
      </c>
      <c r="D11" s="145">
        <v>1247.1140000000003</v>
      </c>
      <c r="E11" s="146">
        <v>30.341</v>
      </c>
      <c r="F11" s="145">
        <v>58.848</v>
      </c>
      <c r="G11" s="144">
        <f t="shared" si="0"/>
        <v>2588.168</v>
      </c>
      <c r="H11" s="148">
        <f>G11/$G$9</f>
        <v>0.09827204309959375</v>
      </c>
      <c r="I11" s="147">
        <v>1252.1179999999997</v>
      </c>
      <c r="J11" s="145">
        <v>1254.5819999999999</v>
      </c>
      <c r="K11" s="146">
        <v>63.811</v>
      </c>
      <c r="L11" s="145">
        <v>39.632</v>
      </c>
      <c r="M11" s="144">
        <f t="shared" si="2"/>
        <v>2610.143</v>
      </c>
      <c r="N11" s="150">
        <f t="shared" si="3"/>
        <v>-0.008419078954677972</v>
      </c>
      <c r="O11" s="149">
        <v>5231.021000000001</v>
      </c>
      <c r="P11" s="145">
        <v>5409.066</v>
      </c>
      <c r="Q11" s="146">
        <v>172.50000000000003</v>
      </c>
      <c r="R11" s="145">
        <v>342.077</v>
      </c>
      <c r="S11" s="144">
        <f t="shared" si="4"/>
        <v>11154.663999999999</v>
      </c>
      <c r="T11" s="148">
        <f>S11/$S$9</f>
        <v>0.10498219647839634</v>
      </c>
      <c r="U11" s="147">
        <v>4439.911</v>
      </c>
      <c r="V11" s="145">
        <v>5063.961000000001</v>
      </c>
      <c r="W11" s="146">
        <v>177.625</v>
      </c>
      <c r="X11" s="145">
        <v>316.061</v>
      </c>
      <c r="Y11" s="144">
        <f t="shared" si="6"/>
        <v>9997.558</v>
      </c>
      <c r="Z11" s="143">
        <f t="shared" si="7"/>
        <v>0.11573886343044948</v>
      </c>
    </row>
    <row r="12" spans="1:26" ht="18.75" customHeight="1">
      <c r="A12" s="142" t="s">
        <v>379</v>
      </c>
      <c r="B12" s="353" t="s">
        <v>380</v>
      </c>
      <c r="C12" s="140">
        <v>1217.0050000000003</v>
      </c>
      <c r="D12" s="136">
        <v>872.8360000000001</v>
      </c>
      <c r="E12" s="137">
        <v>62.962</v>
      </c>
      <c r="F12" s="136">
        <v>14.291999999999998</v>
      </c>
      <c r="G12" s="135">
        <f t="shared" si="0"/>
        <v>2167.0950000000003</v>
      </c>
      <c r="H12" s="139">
        <f t="shared" si="1"/>
        <v>0.08228401450018474</v>
      </c>
      <c r="I12" s="138">
        <v>1020.1320000000001</v>
      </c>
      <c r="J12" s="136">
        <v>855.5389999999999</v>
      </c>
      <c r="K12" s="137">
        <v>45.862</v>
      </c>
      <c r="L12" s="136">
        <v>13.12</v>
      </c>
      <c r="M12" s="135">
        <f t="shared" si="2"/>
        <v>1934.6529999999998</v>
      </c>
      <c r="N12" s="141">
        <f t="shared" si="3"/>
        <v>0.12014661027067919</v>
      </c>
      <c r="O12" s="140">
        <v>4665.164000000002</v>
      </c>
      <c r="P12" s="136">
        <v>3480.963999999999</v>
      </c>
      <c r="Q12" s="137">
        <v>207.907</v>
      </c>
      <c r="R12" s="136">
        <v>66.514</v>
      </c>
      <c r="S12" s="135">
        <f t="shared" si="4"/>
        <v>8420.548999999999</v>
      </c>
      <c r="T12" s="139">
        <f t="shared" si="5"/>
        <v>0.07925005446815464</v>
      </c>
      <c r="U12" s="138">
        <v>3930.787999999999</v>
      </c>
      <c r="V12" s="136">
        <v>3080.1519999999996</v>
      </c>
      <c r="W12" s="137">
        <v>138.65300000000002</v>
      </c>
      <c r="X12" s="136">
        <v>68.405</v>
      </c>
      <c r="Y12" s="135">
        <f t="shared" si="6"/>
        <v>7217.997999999999</v>
      </c>
      <c r="Z12" s="134">
        <f t="shared" si="7"/>
        <v>0.16660450723316922</v>
      </c>
    </row>
    <row r="13" spans="1:26" ht="18.75" customHeight="1">
      <c r="A13" s="142" t="s">
        <v>383</v>
      </c>
      <c r="B13" s="353" t="s">
        <v>384</v>
      </c>
      <c r="C13" s="140">
        <v>960.3280000000001</v>
      </c>
      <c r="D13" s="136">
        <v>1167.5420000000001</v>
      </c>
      <c r="E13" s="137">
        <v>9.038</v>
      </c>
      <c r="F13" s="136">
        <v>15.383</v>
      </c>
      <c r="G13" s="135">
        <f t="shared" si="0"/>
        <v>2152.291</v>
      </c>
      <c r="H13" s="139">
        <f t="shared" si="1"/>
        <v>0.08172191060041997</v>
      </c>
      <c r="I13" s="138">
        <v>894.7350000000001</v>
      </c>
      <c r="J13" s="136">
        <v>1081.4210000000003</v>
      </c>
      <c r="K13" s="137">
        <v>6.480000000000001</v>
      </c>
      <c r="L13" s="136">
        <v>16.741</v>
      </c>
      <c r="M13" s="135">
        <f t="shared" si="2"/>
        <v>1999.3770000000004</v>
      </c>
      <c r="N13" s="141">
        <f t="shared" si="3"/>
        <v>0.07648082377660637</v>
      </c>
      <c r="O13" s="140">
        <v>3324.3419999999996</v>
      </c>
      <c r="P13" s="136">
        <v>4499.813000000002</v>
      </c>
      <c r="Q13" s="137">
        <v>45.094000000000015</v>
      </c>
      <c r="R13" s="136">
        <v>44.053999999999995</v>
      </c>
      <c r="S13" s="135">
        <f t="shared" si="4"/>
        <v>7913.303000000002</v>
      </c>
      <c r="T13" s="139">
        <f t="shared" si="5"/>
        <v>0.07447610527211608</v>
      </c>
      <c r="U13" s="138">
        <v>3042.393</v>
      </c>
      <c r="V13" s="136">
        <v>4050.1860000000006</v>
      </c>
      <c r="W13" s="137">
        <v>33.194</v>
      </c>
      <c r="X13" s="136">
        <v>46.598000000000006</v>
      </c>
      <c r="Y13" s="135">
        <f t="shared" si="6"/>
        <v>7172.371000000001</v>
      </c>
      <c r="Z13" s="134">
        <f t="shared" si="7"/>
        <v>0.10330363557601818</v>
      </c>
    </row>
    <row r="14" spans="1:26" ht="18.75" customHeight="1">
      <c r="A14" s="142" t="s">
        <v>387</v>
      </c>
      <c r="B14" s="353" t="s">
        <v>388</v>
      </c>
      <c r="C14" s="140">
        <v>151.142</v>
      </c>
      <c r="D14" s="136">
        <v>934.5060000000001</v>
      </c>
      <c r="E14" s="137">
        <v>54.232</v>
      </c>
      <c r="F14" s="136">
        <v>177.278</v>
      </c>
      <c r="G14" s="135">
        <f aca="true" t="shared" si="8" ref="G14:G19">SUM(C14:F14)</f>
        <v>1317.1580000000001</v>
      </c>
      <c r="H14" s="139">
        <f aca="true" t="shared" si="9" ref="H14:H19">G14/$G$9</f>
        <v>0.05001213512607169</v>
      </c>
      <c r="I14" s="138">
        <v>190.84299999999996</v>
      </c>
      <c r="J14" s="136">
        <v>940.143</v>
      </c>
      <c r="K14" s="137">
        <v>21.519</v>
      </c>
      <c r="L14" s="136">
        <v>201.95600000000002</v>
      </c>
      <c r="M14" s="135">
        <f aca="true" t="shared" si="10" ref="M14:M19">SUM(I14:L14)</f>
        <v>1354.4609999999998</v>
      </c>
      <c r="N14" s="141">
        <f aca="true" t="shared" si="11" ref="N14:N19">IF(ISERROR(G14/M14-1),"         /0",(G14/M14-1))</f>
        <v>-0.027540844660717156</v>
      </c>
      <c r="O14" s="140">
        <v>536.9500000000003</v>
      </c>
      <c r="P14" s="136">
        <v>3799.4180000000015</v>
      </c>
      <c r="Q14" s="137">
        <v>128.16699999999997</v>
      </c>
      <c r="R14" s="136">
        <v>691.385</v>
      </c>
      <c r="S14" s="135">
        <f aca="true" t="shared" si="12" ref="S14:S19">SUM(O14:R14)</f>
        <v>5155.920000000003</v>
      </c>
      <c r="T14" s="139">
        <f aca="true" t="shared" si="13" ref="T14:T19">S14/$S$9</f>
        <v>0.048524976320837056</v>
      </c>
      <c r="U14" s="138">
        <v>819.9799999999998</v>
      </c>
      <c r="V14" s="136">
        <v>3258.347999999999</v>
      </c>
      <c r="W14" s="137">
        <v>103.25299999999999</v>
      </c>
      <c r="X14" s="136">
        <v>858.7969999999999</v>
      </c>
      <c r="Y14" s="135">
        <f aca="true" t="shared" si="14" ref="Y14:Y19">SUM(U14:X14)</f>
        <v>5040.377999999998</v>
      </c>
      <c r="Z14" s="134">
        <f t="shared" si="7"/>
        <v>0.02292328075394434</v>
      </c>
    </row>
    <row r="15" spans="1:26" ht="18.75" customHeight="1">
      <c r="A15" s="142" t="s">
        <v>418</v>
      </c>
      <c r="B15" s="353" t="s">
        <v>419</v>
      </c>
      <c r="C15" s="140">
        <v>616.537</v>
      </c>
      <c r="D15" s="136">
        <v>448.512</v>
      </c>
      <c r="E15" s="137">
        <v>0.767</v>
      </c>
      <c r="F15" s="136">
        <v>11.781</v>
      </c>
      <c r="G15" s="135">
        <f t="shared" si="8"/>
        <v>1077.597</v>
      </c>
      <c r="H15" s="139">
        <f t="shared" si="9"/>
        <v>0.04091606836495657</v>
      </c>
      <c r="I15" s="138">
        <v>750.91</v>
      </c>
      <c r="J15" s="136">
        <v>495.562</v>
      </c>
      <c r="K15" s="137">
        <v>5.086</v>
      </c>
      <c r="L15" s="136">
        <v>2.624</v>
      </c>
      <c r="M15" s="135">
        <f t="shared" si="10"/>
        <v>1254.182</v>
      </c>
      <c r="N15" s="141">
        <f t="shared" si="11"/>
        <v>-0.14079694972500012</v>
      </c>
      <c r="O15" s="140">
        <v>3090.951000000001</v>
      </c>
      <c r="P15" s="136">
        <v>1959.7019999999995</v>
      </c>
      <c r="Q15" s="137">
        <v>48.979</v>
      </c>
      <c r="R15" s="136">
        <v>36.354</v>
      </c>
      <c r="S15" s="135">
        <f t="shared" si="12"/>
        <v>5135.986000000001</v>
      </c>
      <c r="T15" s="139">
        <f t="shared" si="13"/>
        <v>0.04833736734358767</v>
      </c>
      <c r="U15" s="138">
        <v>2764.4269999999988</v>
      </c>
      <c r="V15" s="136">
        <v>1990.873</v>
      </c>
      <c r="W15" s="137">
        <v>19.871</v>
      </c>
      <c r="X15" s="136">
        <v>10.694999999999999</v>
      </c>
      <c r="Y15" s="135">
        <f t="shared" si="14"/>
        <v>4785.865999999999</v>
      </c>
      <c r="Z15" s="134">
        <f t="shared" si="7"/>
        <v>0.0731570837963289</v>
      </c>
    </row>
    <row r="16" spans="1:26" ht="18.75" customHeight="1">
      <c r="A16" s="142" t="s">
        <v>381</v>
      </c>
      <c r="B16" s="353" t="s">
        <v>382</v>
      </c>
      <c r="C16" s="140">
        <v>190.064</v>
      </c>
      <c r="D16" s="136">
        <v>488.5319999999999</v>
      </c>
      <c r="E16" s="137">
        <v>0.7479999999999999</v>
      </c>
      <c r="F16" s="136">
        <v>4.731</v>
      </c>
      <c r="G16" s="135">
        <f t="shared" si="8"/>
        <v>684.0749999999999</v>
      </c>
      <c r="H16" s="139">
        <f t="shared" si="9"/>
        <v>0.02597414382812653</v>
      </c>
      <c r="I16" s="138">
        <v>289.629</v>
      </c>
      <c r="J16" s="136">
        <v>480.754</v>
      </c>
      <c r="K16" s="137">
        <v>1.545</v>
      </c>
      <c r="L16" s="136">
        <v>1.984</v>
      </c>
      <c r="M16" s="135">
        <f t="shared" si="10"/>
        <v>773.912</v>
      </c>
      <c r="N16" s="141">
        <f t="shared" si="11"/>
        <v>-0.11608167336854847</v>
      </c>
      <c r="O16" s="140">
        <v>1170.02</v>
      </c>
      <c r="P16" s="136">
        <v>2031.0160000000005</v>
      </c>
      <c r="Q16" s="137">
        <v>3.5580000000000003</v>
      </c>
      <c r="R16" s="136">
        <v>13.011999999999999</v>
      </c>
      <c r="S16" s="135">
        <f t="shared" si="12"/>
        <v>3217.6060000000007</v>
      </c>
      <c r="T16" s="139">
        <f t="shared" si="13"/>
        <v>0.030282520861414294</v>
      </c>
      <c r="U16" s="138">
        <v>1229.4259999999997</v>
      </c>
      <c r="V16" s="136">
        <v>1905.7459999999994</v>
      </c>
      <c r="W16" s="137">
        <v>10.285</v>
      </c>
      <c r="X16" s="136">
        <v>9.963</v>
      </c>
      <c r="Y16" s="135">
        <f t="shared" si="14"/>
        <v>3155.419999999999</v>
      </c>
      <c r="Z16" s="134">
        <f>IF(ISERROR(S16/Y16-1),"         /0",IF(S16/Y16&gt;5,"  *  ",(S16/Y16-1)))</f>
        <v>0.01970767758333336</v>
      </c>
    </row>
    <row r="17" spans="1:26" ht="18.75" customHeight="1">
      <c r="A17" s="142" t="s">
        <v>452</v>
      </c>
      <c r="B17" s="353" t="s">
        <v>452</v>
      </c>
      <c r="C17" s="140">
        <v>156.895</v>
      </c>
      <c r="D17" s="136">
        <v>195.23000000000002</v>
      </c>
      <c r="E17" s="137">
        <v>59.67100000000001</v>
      </c>
      <c r="F17" s="136">
        <v>140.53400000000002</v>
      </c>
      <c r="G17" s="135">
        <f t="shared" si="8"/>
        <v>552.33</v>
      </c>
      <c r="H17" s="139">
        <f t="shared" si="9"/>
        <v>0.020971821599370142</v>
      </c>
      <c r="I17" s="138">
        <v>82.569</v>
      </c>
      <c r="J17" s="136">
        <v>225.531</v>
      </c>
      <c r="K17" s="137">
        <v>43.03600000000001</v>
      </c>
      <c r="L17" s="136">
        <v>32.87299999999999</v>
      </c>
      <c r="M17" s="135">
        <f t="shared" si="10"/>
        <v>384.009</v>
      </c>
      <c r="N17" s="141">
        <f t="shared" si="11"/>
        <v>0.4383256642422444</v>
      </c>
      <c r="O17" s="140">
        <v>602.9759999999999</v>
      </c>
      <c r="P17" s="136">
        <v>756.3109999999998</v>
      </c>
      <c r="Q17" s="137">
        <v>169.96699999999998</v>
      </c>
      <c r="R17" s="136">
        <v>265.8636</v>
      </c>
      <c r="S17" s="135">
        <f t="shared" si="12"/>
        <v>1795.1176</v>
      </c>
      <c r="T17" s="139">
        <f t="shared" si="13"/>
        <v>0.01689476156207191</v>
      </c>
      <c r="U17" s="138">
        <v>244.40800000000007</v>
      </c>
      <c r="V17" s="136">
        <v>782.5400000000002</v>
      </c>
      <c r="W17" s="137">
        <v>153.54600000000002</v>
      </c>
      <c r="X17" s="136">
        <v>247.2589999999999</v>
      </c>
      <c r="Y17" s="135">
        <f t="shared" si="14"/>
        <v>1427.7530000000002</v>
      </c>
      <c r="Z17" s="134">
        <f>IF(ISERROR(S17/Y17-1),"         /0",IF(S17/Y17&gt;5,"  *  ",(S17/Y17-1)))</f>
        <v>0.2573026286759683</v>
      </c>
    </row>
    <row r="18" spans="1:26" ht="18.75" customHeight="1">
      <c r="A18" s="142" t="s">
        <v>393</v>
      </c>
      <c r="B18" s="353" t="s">
        <v>394</v>
      </c>
      <c r="C18" s="140">
        <v>200.21099999999998</v>
      </c>
      <c r="D18" s="136">
        <v>222.13</v>
      </c>
      <c r="E18" s="137">
        <v>4.476</v>
      </c>
      <c r="F18" s="136">
        <v>6.31</v>
      </c>
      <c r="G18" s="135">
        <f t="shared" si="8"/>
        <v>433.127</v>
      </c>
      <c r="H18" s="139">
        <f t="shared" si="9"/>
        <v>0.016445715738544694</v>
      </c>
      <c r="I18" s="138">
        <v>158.205</v>
      </c>
      <c r="J18" s="136">
        <v>136.965</v>
      </c>
      <c r="K18" s="137">
        <v>2.126</v>
      </c>
      <c r="L18" s="136">
        <v>5.61</v>
      </c>
      <c r="M18" s="135">
        <f t="shared" si="10"/>
        <v>302.906</v>
      </c>
      <c r="N18" s="141">
        <f t="shared" si="11"/>
        <v>0.42990564729652103</v>
      </c>
      <c r="O18" s="140">
        <v>779.0060000000001</v>
      </c>
      <c r="P18" s="136">
        <v>792.975</v>
      </c>
      <c r="Q18" s="137">
        <v>15.705999999999998</v>
      </c>
      <c r="R18" s="136">
        <v>17.105999999999998</v>
      </c>
      <c r="S18" s="135">
        <f t="shared" si="12"/>
        <v>1604.7930000000001</v>
      </c>
      <c r="T18" s="139">
        <f t="shared" si="13"/>
        <v>0.0151035202882987</v>
      </c>
      <c r="U18" s="138">
        <v>592.8100000000001</v>
      </c>
      <c r="V18" s="136">
        <v>536.3059999999999</v>
      </c>
      <c r="W18" s="137">
        <v>18.250000000000004</v>
      </c>
      <c r="X18" s="136">
        <v>22.313000000000002</v>
      </c>
      <c r="Y18" s="135">
        <f t="shared" si="14"/>
        <v>1169.679</v>
      </c>
      <c r="Z18" s="134">
        <f>IF(ISERROR(S18/Y18-1),"         /0",IF(S18/Y18&gt;5,"  *  ",(S18/Y18-1)))</f>
        <v>0.3719943676854931</v>
      </c>
    </row>
    <row r="19" spans="1:26" ht="18.75" customHeight="1">
      <c r="A19" s="142" t="s">
        <v>385</v>
      </c>
      <c r="B19" s="353" t="s">
        <v>386</v>
      </c>
      <c r="C19" s="140">
        <v>170.85999999999999</v>
      </c>
      <c r="D19" s="136">
        <v>225.50699999999998</v>
      </c>
      <c r="E19" s="137">
        <v>8.234</v>
      </c>
      <c r="F19" s="136">
        <v>11.460999999999999</v>
      </c>
      <c r="G19" s="135">
        <f t="shared" si="8"/>
        <v>416.06199999999995</v>
      </c>
      <c r="H19" s="139">
        <f t="shared" si="9"/>
        <v>0.015797762276677237</v>
      </c>
      <c r="I19" s="138">
        <v>79.298</v>
      </c>
      <c r="J19" s="136">
        <v>204.272</v>
      </c>
      <c r="K19" s="137">
        <v>23.883</v>
      </c>
      <c r="L19" s="136">
        <v>13.911999999999999</v>
      </c>
      <c r="M19" s="135">
        <f t="shared" si="10"/>
        <v>321.36499999999995</v>
      </c>
      <c r="N19" s="141">
        <f t="shared" si="11"/>
        <v>0.2946711682977301</v>
      </c>
      <c r="O19" s="140">
        <v>470.131</v>
      </c>
      <c r="P19" s="136">
        <v>864.3310000000001</v>
      </c>
      <c r="Q19" s="137">
        <v>22.385999999999992</v>
      </c>
      <c r="R19" s="136">
        <v>30.820000000000004</v>
      </c>
      <c r="S19" s="135">
        <f t="shared" si="12"/>
        <v>1387.668</v>
      </c>
      <c r="T19" s="139">
        <f t="shared" si="13"/>
        <v>0.013060046866744108</v>
      </c>
      <c r="U19" s="138">
        <v>310.95000000000005</v>
      </c>
      <c r="V19" s="136">
        <v>774.9300000000001</v>
      </c>
      <c r="W19" s="137">
        <v>119.75399999999998</v>
      </c>
      <c r="X19" s="136">
        <v>39.955</v>
      </c>
      <c r="Y19" s="135">
        <f t="shared" si="14"/>
        <v>1245.589</v>
      </c>
      <c r="Z19" s="134">
        <f t="shared" si="7"/>
        <v>0.11406571509542873</v>
      </c>
    </row>
    <row r="20" spans="1:26" ht="18.75" customHeight="1">
      <c r="A20" s="142" t="s">
        <v>455</v>
      </c>
      <c r="B20" s="353" t="s">
        <v>455</v>
      </c>
      <c r="C20" s="140">
        <v>178.12099999999998</v>
      </c>
      <c r="D20" s="136">
        <v>39.727</v>
      </c>
      <c r="E20" s="137">
        <v>136.897</v>
      </c>
      <c r="F20" s="136">
        <v>37.230000000000004</v>
      </c>
      <c r="G20" s="135">
        <f t="shared" si="0"/>
        <v>391.975</v>
      </c>
      <c r="H20" s="139">
        <f t="shared" si="1"/>
        <v>0.014883185362759782</v>
      </c>
      <c r="I20" s="138">
        <v>198.724</v>
      </c>
      <c r="J20" s="136">
        <v>63.96499999999999</v>
      </c>
      <c r="K20" s="137">
        <v>31.182</v>
      </c>
      <c r="L20" s="136">
        <v>20.834999999999997</v>
      </c>
      <c r="M20" s="135">
        <f t="shared" si="2"/>
        <v>314.70599999999996</v>
      </c>
      <c r="N20" s="141">
        <f t="shared" si="3"/>
        <v>0.24552757176539397</v>
      </c>
      <c r="O20" s="140">
        <v>624.1249999999997</v>
      </c>
      <c r="P20" s="136">
        <v>231.91300000000007</v>
      </c>
      <c r="Q20" s="137">
        <v>274.182</v>
      </c>
      <c r="R20" s="136">
        <v>77.439</v>
      </c>
      <c r="S20" s="135">
        <f t="shared" si="4"/>
        <v>1207.6589999999999</v>
      </c>
      <c r="T20" s="139">
        <f t="shared" si="5"/>
        <v>0.01136589093287827</v>
      </c>
      <c r="U20" s="138">
        <v>957.042</v>
      </c>
      <c r="V20" s="136">
        <v>287.261</v>
      </c>
      <c r="W20" s="137">
        <v>249.089</v>
      </c>
      <c r="X20" s="136">
        <v>56.51800000000001</v>
      </c>
      <c r="Y20" s="135">
        <f t="shared" si="6"/>
        <v>1549.91</v>
      </c>
      <c r="Z20" s="134">
        <f t="shared" si="7"/>
        <v>-0.22081991857591743</v>
      </c>
    </row>
    <row r="21" spans="1:26" ht="18.75" customHeight="1">
      <c r="A21" s="142" t="s">
        <v>391</v>
      </c>
      <c r="B21" s="353" t="s">
        <v>392</v>
      </c>
      <c r="C21" s="140">
        <v>158.335</v>
      </c>
      <c r="D21" s="136">
        <v>136.351</v>
      </c>
      <c r="E21" s="137">
        <v>21.648</v>
      </c>
      <c r="F21" s="136">
        <v>2.116</v>
      </c>
      <c r="G21" s="135">
        <f aca="true" t="shared" si="15" ref="G21:G54">SUM(C21:F21)</f>
        <v>318.45000000000005</v>
      </c>
      <c r="H21" s="139">
        <f t="shared" si="1"/>
        <v>0.01209146088084917</v>
      </c>
      <c r="I21" s="138">
        <v>290.388</v>
      </c>
      <c r="J21" s="136">
        <v>154.532</v>
      </c>
      <c r="K21" s="137">
        <v>46.681</v>
      </c>
      <c r="L21" s="136">
        <v>3.14</v>
      </c>
      <c r="M21" s="135">
        <f aca="true" t="shared" si="16" ref="M21:M54">SUM(I21:L21)</f>
        <v>494.74099999999993</v>
      </c>
      <c r="N21" s="141">
        <f aca="true" t="shared" si="17" ref="N21:N54">IF(ISERROR(G21/M21-1),"         /0",(G21/M21-1))</f>
        <v>-0.3563298776531557</v>
      </c>
      <c r="O21" s="140">
        <v>628.478</v>
      </c>
      <c r="P21" s="136">
        <v>537.7699999999999</v>
      </c>
      <c r="Q21" s="137">
        <v>73.067</v>
      </c>
      <c r="R21" s="136">
        <v>17.436</v>
      </c>
      <c r="S21" s="135">
        <f aca="true" t="shared" si="18" ref="S21:S54">SUM(O21:R21)</f>
        <v>1256.7509999999997</v>
      </c>
      <c r="T21" s="139">
        <f t="shared" si="5"/>
        <v>0.011827920626423266</v>
      </c>
      <c r="U21" s="138">
        <v>1024.171</v>
      </c>
      <c r="V21" s="136">
        <v>546.9970000000001</v>
      </c>
      <c r="W21" s="137">
        <v>145.421</v>
      </c>
      <c r="X21" s="136">
        <v>9.342999999999998</v>
      </c>
      <c r="Y21" s="135">
        <f aca="true" t="shared" si="19" ref="Y21:Y54">SUM(U21:X21)</f>
        <v>1725.9320000000002</v>
      </c>
      <c r="Z21" s="134">
        <f aca="true" t="shared" si="20" ref="Z21:Z54">IF(ISERROR(S21/Y21-1),"         /0",IF(S21/Y21&gt;5,"  *  ",(S21/Y21-1)))</f>
        <v>-0.2718421119719667</v>
      </c>
    </row>
    <row r="22" spans="1:26" ht="18.75" customHeight="1">
      <c r="A22" s="142" t="s">
        <v>410</v>
      </c>
      <c r="B22" s="353" t="s">
        <v>411</v>
      </c>
      <c r="C22" s="140">
        <v>112.15700000000001</v>
      </c>
      <c r="D22" s="136">
        <v>71.69099999999999</v>
      </c>
      <c r="E22" s="137">
        <v>67.65200000000003</v>
      </c>
      <c r="F22" s="136">
        <v>64.39999999999999</v>
      </c>
      <c r="G22" s="135">
        <f t="shared" si="15"/>
        <v>315.90000000000003</v>
      </c>
      <c r="H22" s="139">
        <f t="shared" si="1"/>
        <v>0.011994638066447644</v>
      </c>
      <c r="I22" s="138">
        <v>145.56799999999998</v>
      </c>
      <c r="J22" s="136">
        <v>92.191</v>
      </c>
      <c r="K22" s="137">
        <v>62.334000000000024</v>
      </c>
      <c r="L22" s="136">
        <v>51.300000000000004</v>
      </c>
      <c r="M22" s="135">
        <f t="shared" si="16"/>
        <v>351.39300000000003</v>
      </c>
      <c r="N22" s="141">
        <f t="shared" si="17"/>
        <v>-0.10100656529868268</v>
      </c>
      <c r="O22" s="140">
        <v>401.10499999999996</v>
      </c>
      <c r="P22" s="136">
        <v>276.47700000000003</v>
      </c>
      <c r="Q22" s="137">
        <v>334.7386</v>
      </c>
      <c r="R22" s="136">
        <v>291.2670000000003</v>
      </c>
      <c r="S22" s="135">
        <f t="shared" si="18"/>
        <v>1303.5876000000003</v>
      </c>
      <c r="T22" s="139">
        <f t="shared" si="5"/>
        <v>0.012268723607452557</v>
      </c>
      <c r="U22" s="138">
        <v>532.7529999999999</v>
      </c>
      <c r="V22" s="136">
        <v>337.40100000000007</v>
      </c>
      <c r="W22" s="137">
        <v>294.17799999999994</v>
      </c>
      <c r="X22" s="136">
        <v>207.28700000000012</v>
      </c>
      <c r="Y22" s="135">
        <f t="shared" si="19"/>
        <v>1371.619</v>
      </c>
      <c r="Z22" s="134">
        <f t="shared" si="20"/>
        <v>-0.04959934209135308</v>
      </c>
    </row>
    <row r="23" spans="1:26" ht="18.75" customHeight="1">
      <c r="A23" s="142" t="s">
        <v>448</v>
      </c>
      <c r="B23" s="353" t="s">
        <v>449</v>
      </c>
      <c r="C23" s="140">
        <v>119.235</v>
      </c>
      <c r="D23" s="136">
        <v>159.89100000000002</v>
      </c>
      <c r="E23" s="137">
        <v>2.61</v>
      </c>
      <c r="F23" s="136">
        <v>3.382</v>
      </c>
      <c r="G23" s="135">
        <f>SUM(C23:F23)</f>
        <v>285.11800000000005</v>
      </c>
      <c r="H23" s="139">
        <f>G23/$G$9</f>
        <v>0.010825853802562267</v>
      </c>
      <c r="I23" s="138">
        <v>108.14900000000002</v>
      </c>
      <c r="J23" s="136">
        <v>154.621</v>
      </c>
      <c r="K23" s="137">
        <v>0.454</v>
      </c>
      <c r="L23" s="136">
        <v>0.829</v>
      </c>
      <c r="M23" s="135">
        <f>SUM(I23:L23)</f>
        <v>264.05300000000005</v>
      </c>
      <c r="N23" s="141">
        <f>IF(ISERROR(G23/M23-1),"         /0",(G23/M23-1))</f>
        <v>0.07977565110034734</v>
      </c>
      <c r="O23" s="140">
        <v>395.835</v>
      </c>
      <c r="P23" s="136">
        <v>552.726</v>
      </c>
      <c r="Q23" s="137">
        <v>15.791</v>
      </c>
      <c r="R23" s="136">
        <v>17.875</v>
      </c>
      <c r="S23" s="135">
        <f>SUM(O23:R23)</f>
        <v>982.227</v>
      </c>
      <c r="T23" s="139">
        <f>S23/$S$9</f>
        <v>0.009244236124045135</v>
      </c>
      <c r="U23" s="138">
        <v>373.19500000000005</v>
      </c>
      <c r="V23" s="136">
        <v>560.9770000000001</v>
      </c>
      <c r="W23" s="137">
        <v>4.6499999999999995</v>
      </c>
      <c r="X23" s="136">
        <v>8.669</v>
      </c>
      <c r="Y23" s="135">
        <f>SUM(U23:X23)</f>
        <v>947.4910000000001</v>
      </c>
      <c r="Z23" s="134">
        <f>IF(ISERROR(S23/Y23-1),"         /0",IF(S23/Y23&gt;5,"  *  ",(S23/Y23-1)))</f>
        <v>0.036661034247290836</v>
      </c>
    </row>
    <row r="24" spans="1:26" ht="18.75" customHeight="1">
      <c r="A24" s="142" t="s">
        <v>389</v>
      </c>
      <c r="B24" s="353" t="s">
        <v>390</v>
      </c>
      <c r="C24" s="140">
        <v>116.83900000000001</v>
      </c>
      <c r="D24" s="136">
        <v>110.22800000000001</v>
      </c>
      <c r="E24" s="137">
        <v>0</v>
      </c>
      <c r="F24" s="136">
        <v>2</v>
      </c>
      <c r="G24" s="135">
        <f>SUM(C24:F24)</f>
        <v>229.067</v>
      </c>
      <c r="H24" s="139">
        <f>G24/$G$9</f>
        <v>0.008697612402554487</v>
      </c>
      <c r="I24" s="138">
        <v>81.699</v>
      </c>
      <c r="J24" s="136">
        <v>126.26299999999999</v>
      </c>
      <c r="K24" s="137">
        <v>0.612</v>
      </c>
      <c r="L24" s="136">
        <v>1.603</v>
      </c>
      <c r="M24" s="135">
        <f>SUM(I24:L24)</f>
        <v>210.177</v>
      </c>
      <c r="N24" s="141">
        <f>IF(ISERROR(G24/M24-1),"         /0",(G24/M24-1))</f>
        <v>0.08987662779466832</v>
      </c>
      <c r="O24" s="140">
        <v>601.461</v>
      </c>
      <c r="P24" s="136">
        <v>465.86699999999996</v>
      </c>
      <c r="Q24" s="137">
        <v>0.668</v>
      </c>
      <c r="R24" s="136">
        <v>4.258</v>
      </c>
      <c r="S24" s="135">
        <f>SUM(O24:R24)</f>
        <v>1072.254</v>
      </c>
      <c r="T24" s="139">
        <f>S24/$S$9</f>
        <v>0.010091525849881842</v>
      </c>
      <c r="U24" s="138">
        <v>390.908</v>
      </c>
      <c r="V24" s="136">
        <v>478.23199999999986</v>
      </c>
      <c r="W24" s="137">
        <v>6.1080000000000005</v>
      </c>
      <c r="X24" s="136">
        <v>8.459999999999999</v>
      </c>
      <c r="Y24" s="135">
        <f>SUM(U24:X24)</f>
        <v>883.7079999999999</v>
      </c>
      <c r="Z24" s="134">
        <f>IF(ISERROR(S24/Y24-1),"         /0",IF(S24/Y24&gt;5,"  *  ",(S24/Y24-1)))</f>
        <v>0.21335780597210863</v>
      </c>
    </row>
    <row r="25" spans="1:26" ht="18.75" customHeight="1">
      <c r="A25" s="142" t="s">
        <v>401</v>
      </c>
      <c r="B25" s="353" t="s">
        <v>401</v>
      </c>
      <c r="C25" s="140">
        <v>76.562</v>
      </c>
      <c r="D25" s="136">
        <v>106.957</v>
      </c>
      <c r="E25" s="137">
        <v>6.668999999999998</v>
      </c>
      <c r="F25" s="136">
        <v>5.7669999999999995</v>
      </c>
      <c r="G25" s="135">
        <f>SUM(C25:F25)</f>
        <v>195.955</v>
      </c>
      <c r="H25" s="139">
        <f>G25/$G$9</f>
        <v>0.0074403586651179115</v>
      </c>
      <c r="I25" s="138">
        <v>54.485</v>
      </c>
      <c r="J25" s="136">
        <v>86.665</v>
      </c>
      <c r="K25" s="137">
        <v>18.701999999999998</v>
      </c>
      <c r="L25" s="136">
        <v>21.108999999999998</v>
      </c>
      <c r="M25" s="135">
        <f>SUM(I25:L25)</f>
        <v>180.961</v>
      </c>
      <c r="N25" s="141">
        <f>IF(ISERROR(G25/M25-1),"         /0",(G25/M25-1))</f>
        <v>0.08285763230751386</v>
      </c>
      <c r="O25" s="140">
        <v>381.2490000000001</v>
      </c>
      <c r="P25" s="136">
        <v>450.27899999999994</v>
      </c>
      <c r="Q25" s="137">
        <v>29.374</v>
      </c>
      <c r="R25" s="136">
        <v>28.362000000000005</v>
      </c>
      <c r="S25" s="135">
        <f>SUM(O25:R25)</f>
        <v>889.264</v>
      </c>
      <c r="T25" s="139">
        <f>S25/$S$9</f>
        <v>0.008369314214140798</v>
      </c>
      <c r="U25" s="138">
        <v>288.83599999999996</v>
      </c>
      <c r="V25" s="136">
        <v>358.05100000000016</v>
      </c>
      <c r="W25" s="137">
        <v>113.53699999999994</v>
      </c>
      <c r="X25" s="136">
        <v>107.51599999999999</v>
      </c>
      <c r="Y25" s="135">
        <f>SUM(U25:X25)</f>
        <v>867.94</v>
      </c>
      <c r="Z25" s="134">
        <f>IF(ISERROR(S25/Y25-1),"         /0",IF(S25/Y25&gt;5,"  *  ",(S25/Y25-1)))</f>
        <v>0.0245685185611908</v>
      </c>
    </row>
    <row r="26" spans="1:26" ht="18.75" customHeight="1">
      <c r="A26" s="142" t="s">
        <v>408</v>
      </c>
      <c r="B26" s="353" t="s">
        <v>409</v>
      </c>
      <c r="C26" s="140">
        <v>55.388999999999996</v>
      </c>
      <c r="D26" s="136">
        <v>124.58899999999998</v>
      </c>
      <c r="E26" s="137">
        <v>0.14500000000000002</v>
      </c>
      <c r="F26" s="136">
        <v>0.023</v>
      </c>
      <c r="G26" s="135">
        <f>SUM(C26:F26)</f>
        <v>180.146</v>
      </c>
      <c r="H26" s="139">
        <f>G26/$G$9</f>
        <v>0.006840095185559598</v>
      </c>
      <c r="I26" s="138">
        <v>62.635999999999996</v>
      </c>
      <c r="J26" s="136">
        <v>94.755</v>
      </c>
      <c r="K26" s="137">
        <v>0.687</v>
      </c>
      <c r="L26" s="136">
        <v>0.106</v>
      </c>
      <c r="M26" s="135">
        <f>SUM(I26:L26)</f>
        <v>158.184</v>
      </c>
      <c r="N26" s="141">
        <f>IF(ISERROR(G26/M26-1),"         /0",(G26/M26-1))</f>
        <v>0.1388383148738177</v>
      </c>
      <c r="O26" s="140">
        <v>244.86199999999997</v>
      </c>
      <c r="P26" s="136">
        <v>418.89000000000004</v>
      </c>
      <c r="Q26" s="137">
        <v>3.1860000000000004</v>
      </c>
      <c r="R26" s="136">
        <v>7.312</v>
      </c>
      <c r="S26" s="135">
        <f>SUM(O26:R26)</f>
        <v>674.25</v>
      </c>
      <c r="T26" s="139">
        <f>S26/$S$9</f>
        <v>0.006345708483514944</v>
      </c>
      <c r="U26" s="138">
        <v>208.396</v>
      </c>
      <c r="V26" s="136">
        <v>318.01399999999995</v>
      </c>
      <c r="W26" s="137">
        <v>2.807</v>
      </c>
      <c r="X26" s="136">
        <v>0.482</v>
      </c>
      <c r="Y26" s="135">
        <f>SUM(U26:X26)</f>
        <v>529.699</v>
      </c>
      <c r="Z26" s="134">
        <f>IF(ISERROR(S26/Y26-1),"         /0",IF(S26/Y26&gt;5,"  *  ",(S26/Y26-1)))</f>
        <v>0.27289271831738415</v>
      </c>
    </row>
    <row r="27" spans="1:26" ht="18.75" customHeight="1">
      <c r="A27" s="142" t="s">
        <v>472</v>
      </c>
      <c r="B27" s="353" t="s">
        <v>473</v>
      </c>
      <c r="C27" s="140">
        <v>20.3</v>
      </c>
      <c r="D27" s="136">
        <v>68.88</v>
      </c>
      <c r="E27" s="137">
        <v>41.122</v>
      </c>
      <c r="F27" s="136">
        <v>36.801</v>
      </c>
      <c r="G27" s="135">
        <f t="shared" si="15"/>
        <v>167.103</v>
      </c>
      <c r="H27" s="139">
        <f t="shared" si="1"/>
        <v>0.006344855982328587</v>
      </c>
      <c r="I27" s="138">
        <v>29.212000000000003</v>
      </c>
      <c r="J27" s="136">
        <v>36.809999999999995</v>
      </c>
      <c r="K27" s="137">
        <v>9.928999999999998</v>
      </c>
      <c r="L27" s="136">
        <v>10.212</v>
      </c>
      <c r="M27" s="135">
        <f t="shared" si="16"/>
        <v>86.163</v>
      </c>
      <c r="N27" s="141">
        <f t="shared" si="17"/>
        <v>0.9393823334842104</v>
      </c>
      <c r="O27" s="140">
        <v>76.49999999999999</v>
      </c>
      <c r="P27" s="136">
        <v>130.51</v>
      </c>
      <c r="Q27" s="137">
        <v>127.449</v>
      </c>
      <c r="R27" s="136">
        <v>117.33699999999999</v>
      </c>
      <c r="S27" s="135">
        <f t="shared" si="18"/>
        <v>451.796</v>
      </c>
      <c r="T27" s="139">
        <f t="shared" si="5"/>
        <v>0.004252081142036511</v>
      </c>
      <c r="U27" s="138">
        <v>105.87399999999998</v>
      </c>
      <c r="V27" s="136">
        <v>128.005</v>
      </c>
      <c r="W27" s="137">
        <v>47.706</v>
      </c>
      <c r="X27" s="136">
        <v>44.21</v>
      </c>
      <c r="Y27" s="135">
        <f t="shared" si="19"/>
        <v>325.79499999999996</v>
      </c>
      <c r="Z27" s="134">
        <f t="shared" si="20"/>
        <v>0.38674933623904617</v>
      </c>
    </row>
    <row r="28" spans="1:26" ht="18.75" customHeight="1">
      <c r="A28" s="142" t="s">
        <v>442</v>
      </c>
      <c r="B28" s="353" t="s">
        <v>460</v>
      </c>
      <c r="C28" s="140">
        <v>85.77499999999999</v>
      </c>
      <c r="D28" s="136">
        <v>31.759999999999998</v>
      </c>
      <c r="E28" s="137">
        <v>22.971</v>
      </c>
      <c r="F28" s="136">
        <v>15.646</v>
      </c>
      <c r="G28" s="135">
        <f t="shared" si="15"/>
        <v>156.152</v>
      </c>
      <c r="H28" s="139">
        <f t="shared" si="1"/>
        <v>0.005929049456637962</v>
      </c>
      <c r="I28" s="138">
        <v>25.399</v>
      </c>
      <c r="J28" s="136">
        <v>19.979999999999997</v>
      </c>
      <c r="K28" s="137">
        <v>2.232</v>
      </c>
      <c r="L28" s="136">
        <v>3.416</v>
      </c>
      <c r="M28" s="135">
        <f t="shared" si="16"/>
        <v>51.026999999999994</v>
      </c>
      <c r="N28" s="141" t="s">
        <v>50</v>
      </c>
      <c r="O28" s="140">
        <v>173.05499999999998</v>
      </c>
      <c r="P28" s="136">
        <v>63.74</v>
      </c>
      <c r="Q28" s="137">
        <v>91.93799999999999</v>
      </c>
      <c r="R28" s="136">
        <v>86.075</v>
      </c>
      <c r="S28" s="135">
        <f t="shared" si="18"/>
        <v>414.80799999999994</v>
      </c>
      <c r="T28" s="139">
        <f t="shared" si="5"/>
        <v>0.003903968327222642</v>
      </c>
      <c r="U28" s="138">
        <v>147.24900000000002</v>
      </c>
      <c r="V28" s="136">
        <v>80.52000000000001</v>
      </c>
      <c r="W28" s="137">
        <v>18.52099999999999</v>
      </c>
      <c r="X28" s="136">
        <v>22.97</v>
      </c>
      <c r="Y28" s="135">
        <f t="shared" si="19"/>
        <v>269.26</v>
      </c>
      <c r="Z28" s="134">
        <f t="shared" si="20"/>
        <v>0.5405481690559308</v>
      </c>
    </row>
    <row r="29" spans="1:26" ht="18.75" customHeight="1">
      <c r="A29" s="142" t="s">
        <v>397</v>
      </c>
      <c r="B29" s="353" t="s">
        <v>398</v>
      </c>
      <c r="C29" s="140">
        <v>39.999</v>
      </c>
      <c r="D29" s="136">
        <v>111.532</v>
      </c>
      <c r="E29" s="137">
        <v>2.225</v>
      </c>
      <c r="F29" s="136">
        <v>1.804</v>
      </c>
      <c r="G29" s="135">
        <f t="shared" si="15"/>
        <v>155.56</v>
      </c>
      <c r="H29" s="139">
        <f t="shared" si="1"/>
        <v>0.005906571375804354</v>
      </c>
      <c r="I29" s="138">
        <v>52.476000000000006</v>
      </c>
      <c r="J29" s="136">
        <v>111.06</v>
      </c>
      <c r="K29" s="137">
        <v>11.974</v>
      </c>
      <c r="L29" s="136">
        <v>2.263</v>
      </c>
      <c r="M29" s="135">
        <f t="shared" si="16"/>
        <v>177.773</v>
      </c>
      <c r="N29" s="141">
        <f t="shared" si="17"/>
        <v>-0.12495148307110748</v>
      </c>
      <c r="O29" s="140">
        <v>149.10999999999999</v>
      </c>
      <c r="P29" s="136">
        <v>459.483</v>
      </c>
      <c r="Q29" s="137">
        <v>9.438</v>
      </c>
      <c r="R29" s="136">
        <v>13.657999999999998</v>
      </c>
      <c r="S29" s="135">
        <f t="shared" si="18"/>
        <v>631.689</v>
      </c>
      <c r="T29" s="139">
        <f t="shared" si="5"/>
        <v>0.005945145341109486</v>
      </c>
      <c r="U29" s="138">
        <v>173.95400000000004</v>
      </c>
      <c r="V29" s="136">
        <v>448.4150000000002</v>
      </c>
      <c r="W29" s="137">
        <v>19.953999999999997</v>
      </c>
      <c r="X29" s="136">
        <v>15.490999999999996</v>
      </c>
      <c r="Y29" s="135">
        <f t="shared" si="19"/>
        <v>657.8140000000002</v>
      </c>
      <c r="Z29" s="134">
        <f t="shared" si="20"/>
        <v>-0.039714873809314266</v>
      </c>
    </row>
    <row r="30" spans="1:26" ht="18.75" customHeight="1">
      <c r="A30" s="142" t="s">
        <v>395</v>
      </c>
      <c r="B30" s="353" t="s">
        <v>396</v>
      </c>
      <c r="C30" s="140">
        <v>52.583</v>
      </c>
      <c r="D30" s="136">
        <v>23.454</v>
      </c>
      <c r="E30" s="137">
        <v>26.124999999999996</v>
      </c>
      <c r="F30" s="136">
        <v>21.439000000000004</v>
      </c>
      <c r="G30" s="135">
        <f t="shared" si="15"/>
        <v>123.60100000000001</v>
      </c>
      <c r="H30" s="139">
        <f t="shared" si="1"/>
        <v>0.004693096738369723</v>
      </c>
      <c r="I30" s="138">
        <v>130.76700000000002</v>
      </c>
      <c r="J30" s="136">
        <v>49.806</v>
      </c>
      <c r="K30" s="137">
        <v>41.630000000000024</v>
      </c>
      <c r="L30" s="136">
        <v>38.54400000000002</v>
      </c>
      <c r="M30" s="135">
        <f t="shared" si="16"/>
        <v>260.74700000000007</v>
      </c>
      <c r="N30" s="141">
        <f t="shared" si="17"/>
        <v>-0.5259734531940925</v>
      </c>
      <c r="O30" s="140">
        <v>268.23499999999996</v>
      </c>
      <c r="P30" s="136">
        <v>120.323</v>
      </c>
      <c r="Q30" s="137">
        <v>129.09300000000007</v>
      </c>
      <c r="R30" s="136">
        <v>125.23999999999998</v>
      </c>
      <c r="S30" s="135">
        <f t="shared" si="18"/>
        <v>642.8910000000001</v>
      </c>
      <c r="T30" s="139">
        <f t="shared" si="5"/>
        <v>0.006050573040675427</v>
      </c>
      <c r="U30" s="138">
        <v>368.3670000000001</v>
      </c>
      <c r="V30" s="136">
        <v>147.73700000000002</v>
      </c>
      <c r="W30" s="137">
        <v>305.15799999999984</v>
      </c>
      <c r="X30" s="136">
        <v>129.56499999999988</v>
      </c>
      <c r="Y30" s="135">
        <f t="shared" si="19"/>
        <v>950.8269999999998</v>
      </c>
      <c r="Z30" s="134">
        <f t="shared" si="20"/>
        <v>-0.32386122817294816</v>
      </c>
    </row>
    <row r="31" spans="1:26" ht="18.75" customHeight="1">
      <c r="A31" s="142" t="s">
        <v>424</v>
      </c>
      <c r="B31" s="353" t="s">
        <v>425</v>
      </c>
      <c r="C31" s="140">
        <v>45.66</v>
      </c>
      <c r="D31" s="136">
        <v>71.625</v>
      </c>
      <c r="E31" s="137">
        <v>0.785</v>
      </c>
      <c r="F31" s="136">
        <v>2.1550000000000002</v>
      </c>
      <c r="G31" s="135">
        <f t="shared" si="15"/>
        <v>120.225</v>
      </c>
      <c r="H31" s="139">
        <f t="shared" si="1"/>
        <v>0.004564910926048331</v>
      </c>
      <c r="I31" s="138">
        <v>89.89</v>
      </c>
      <c r="J31" s="136">
        <v>65.374</v>
      </c>
      <c r="K31" s="137">
        <v>0.54</v>
      </c>
      <c r="L31" s="136">
        <v>0.75</v>
      </c>
      <c r="M31" s="135">
        <f t="shared" si="16"/>
        <v>156.554</v>
      </c>
      <c r="N31" s="141">
        <f t="shared" si="17"/>
        <v>-0.23205411551285826</v>
      </c>
      <c r="O31" s="140">
        <v>209.577</v>
      </c>
      <c r="P31" s="136">
        <v>266.32599999999996</v>
      </c>
      <c r="Q31" s="137">
        <v>5.1819999999999995</v>
      </c>
      <c r="R31" s="136">
        <v>8.139000000000001</v>
      </c>
      <c r="S31" s="135">
        <f t="shared" si="18"/>
        <v>489.224</v>
      </c>
      <c r="T31" s="139">
        <f t="shared" si="5"/>
        <v>0.00460433501985779</v>
      </c>
      <c r="U31" s="138">
        <v>215.63000000000002</v>
      </c>
      <c r="V31" s="136">
        <v>241.41400000000004</v>
      </c>
      <c r="W31" s="137">
        <v>5.972999999999998</v>
      </c>
      <c r="X31" s="136">
        <v>7.985</v>
      </c>
      <c r="Y31" s="135">
        <f t="shared" si="19"/>
        <v>471.0020000000001</v>
      </c>
      <c r="Z31" s="134">
        <f t="shared" si="20"/>
        <v>0.03868773381004731</v>
      </c>
    </row>
    <row r="32" spans="1:26" ht="18.75" customHeight="1">
      <c r="A32" s="142" t="s">
        <v>442</v>
      </c>
      <c r="B32" s="353" t="s">
        <v>443</v>
      </c>
      <c r="C32" s="140">
        <v>52.696</v>
      </c>
      <c r="D32" s="136">
        <v>64.70299999999999</v>
      </c>
      <c r="E32" s="137">
        <v>0.05</v>
      </c>
      <c r="F32" s="136">
        <v>0.241</v>
      </c>
      <c r="G32" s="135">
        <f t="shared" si="15"/>
        <v>117.68999999999998</v>
      </c>
      <c r="H32" s="139">
        <f t="shared" si="1"/>
        <v>0.004468657657613875</v>
      </c>
      <c r="I32" s="138">
        <v>56.264</v>
      </c>
      <c r="J32" s="136">
        <v>55.312000000000005</v>
      </c>
      <c r="K32" s="137">
        <v>7.32</v>
      </c>
      <c r="L32" s="136">
        <v>26.043</v>
      </c>
      <c r="M32" s="135">
        <f t="shared" si="16"/>
        <v>144.93900000000002</v>
      </c>
      <c r="N32" s="141">
        <f t="shared" si="17"/>
        <v>-0.18800322894459076</v>
      </c>
      <c r="O32" s="140">
        <v>201.93499999999995</v>
      </c>
      <c r="P32" s="136">
        <v>238.844</v>
      </c>
      <c r="Q32" s="137">
        <v>11.69</v>
      </c>
      <c r="R32" s="136">
        <v>13.324</v>
      </c>
      <c r="S32" s="135">
        <f t="shared" si="18"/>
        <v>465.79299999999995</v>
      </c>
      <c r="T32" s="139">
        <f t="shared" si="5"/>
        <v>0.004383814003206342</v>
      </c>
      <c r="U32" s="138">
        <v>216.73600000000002</v>
      </c>
      <c r="V32" s="136">
        <v>249.93400000000003</v>
      </c>
      <c r="W32" s="137">
        <v>22.196999999999996</v>
      </c>
      <c r="X32" s="136">
        <v>47.739000000000004</v>
      </c>
      <c r="Y32" s="135">
        <f t="shared" si="19"/>
        <v>536.6060000000001</v>
      </c>
      <c r="Z32" s="134">
        <f t="shared" si="20"/>
        <v>-0.1319646071791969</v>
      </c>
    </row>
    <row r="33" spans="1:26" ht="18.75" customHeight="1">
      <c r="A33" s="142" t="s">
        <v>402</v>
      </c>
      <c r="B33" s="353" t="s">
        <v>403</v>
      </c>
      <c r="C33" s="140">
        <v>23.873</v>
      </c>
      <c r="D33" s="136">
        <v>79.849</v>
      </c>
      <c r="E33" s="137">
        <v>0.712</v>
      </c>
      <c r="F33" s="136">
        <v>0.29000000000000004</v>
      </c>
      <c r="G33" s="135">
        <f t="shared" si="15"/>
        <v>104.72400000000002</v>
      </c>
      <c r="H33" s="139">
        <f t="shared" si="1"/>
        <v>0.003976342123680479</v>
      </c>
      <c r="I33" s="138">
        <v>25.881</v>
      </c>
      <c r="J33" s="136">
        <v>66.45</v>
      </c>
      <c r="K33" s="137">
        <v>0.44600000000000006</v>
      </c>
      <c r="L33" s="136">
        <v>12.402000000000001</v>
      </c>
      <c r="M33" s="135">
        <f t="shared" si="16"/>
        <v>105.179</v>
      </c>
      <c r="N33" s="141">
        <f t="shared" si="17"/>
        <v>-0.0043259586039037234</v>
      </c>
      <c r="O33" s="140">
        <v>104.19300000000001</v>
      </c>
      <c r="P33" s="136">
        <v>284.213</v>
      </c>
      <c r="Q33" s="137">
        <v>3.886</v>
      </c>
      <c r="R33" s="136">
        <v>3.2459999999999996</v>
      </c>
      <c r="S33" s="135">
        <f t="shared" si="18"/>
        <v>395.53800000000007</v>
      </c>
      <c r="T33" s="139">
        <f t="shared" si="5"/>
        <v>0.0037226085905117303</v>
      </c>
      <c r="U33" s="138">
        <v>127.776</v>
      </c>
      <c r="V33" s="136">
        <v>225.66099999999997</v>
      </c>
      <c r="W33" s="137">
        <v>9.882000000000001</v>
      </c>
      <c r="X33" s="136">
        <v>25.151</v>
      </c>
      <c r="Y33" s="135">
        <f t="shared" si="19"/>
        <v>388.46999999999997</v>
      </c>
      <c r="Z33" s="134">
        <f t="shared" si="20"/>
        <v>0.01819445517028373</v>
      </c>
    </row>
    <row r="34" spans="1:26" ht="18.75" customHeight="1">
      <c r="A34" s="142" t="s">
        <v>474</v>
      </c>
      <c r="B34" s="353" t="s">
        <v>474</v>
      </c>
      <c r="C34" s="140">
        <v>34.400000000000006</v>
      </c>
      <c r="D34" s="136">
        <v>60.57</v>
      </c>
      <c r="E34" s="137">
        <v>0.02</v>
      </c>
      <c r="F34" s="136">
        <v>0.04</v>
      </c>
      <c r="G34" s="135">
        <f t="shared" si="15"/>
        <v>95.03</v>
      </c>
      <c r="H34" s="139">
        <f t="shared" si="1"/>
        <v>0.0036082635500301347</v>
      </c>
      <c r="I34" s="138">
        <v>32.129999999999995</v>
      </c>
      <c r="J34" s="136">
        <v>35.61</v>
      </c>
      <c r="K34" s="137">
        <v>0.131</v>
      </c>
      <c r="L34" s="136">
        <v>0.226</v>
      </c>
      <c r="M34" s="135">
        <f t="shared" si="16"/>
        <v>68.097</v>
      </c>
      <c r="N34" s="141">
        <f t="shared" si="17"/>
        <v>0.39550934696095297</v>
      </c>
      <c r="O34" s="140">
        <v>110.88999999999999</v>
      </c>
      <c r="P34" s="136">
        <v>157.04000000000002</v>
      </c>
      <c r="Q34" s="137">
        <v>0.645</v>
      </c>
      <c r="R34" s="136">
        <v>1.1350000000000002</v>
      </c>
      <c r="S34" s="135">
        <f t="shared" si="18"/>
        <v>269.71</v>
      </c>
      <c r="T34" s="139">
        <f t="shared" si="5"/>
        <v>0.0025383775084743274</v>
      </c>
      <c r="U34" s="138">
        <v>93.95999999999998</v>
      </c>
      <c r="V34" s="136">
        <v>121.57499999999997</v>
      </c>
      <c r="W34" s="137">
        <v>1.2200000000000002</v>
      </c>
      <c r="X34" s="136">
        <v>2.114</v>
      </c>
      <c r="Y34" s="135">
        <f t="shared" si="19"/>
        <v>218.86899999999997</v>
      </c>
      <c r="Z34" s="134">
        <f t="shared" si="20"/>
        <v>0.2322896344388654</v>
      </c>
    </row>
    <row r="35" spans="1:26" ht="18.75" customHeight="1">
      <c r="A35" s="142" t="s">
        <v>475</v>
      </c>
      <c r="B35" s="353" t="s">
        <v>475</v>
      </c>
      <c r="C35" s="140">
        <v>46.88</v>
      </c>
      <c r="D35" s="136">
        <v>45.638000000000005</v>
      </c>
      <c r="E35" s="137">
        <v>0.275</v>
      </c>
      <c r="F35" s="136">
        <v>0.055</v>
      </c>
      <c r="G35" s="135">
        <f t="shared" si="15"/>
        <v>92.84800000000001</v>
      </c>
      <c r="H35" s="139">
        <f t="shared" si="1"/>
        <v>0.003525413596687341</v>
      </c>
      <c r="I35" s="138">
        <v>22.65</v>
      </c>
      <c r="J35" s="136">
        <v>20.9</v>
      </c>
      <c r="K35" s="137">
        <v>2.705</v>
      </c>
      <c r="L35" s="136">
        <v>2.2279999999999998</v>
      </c>
      <c r="M35" s="135">
        <f t="shared" si="16"/>
        <v>48.483</v>
      </c>
      <c r="N35" s="141" t="s">
        <v>50</v>
      </c>
      <c r="O35" s="140">
        <v>129.10000000000002</v>
      </c>
      <c r="P35" s="136">
        <v>130.98</v>
      </c>
      <c r="Q35" s="137">
        <v>1.282</v>
      </c>
      <c r="R35" s="136">
        <v>2.071</v>
      </c>
      <c r="S35" s="135">
        <f t="shared" si="18"/>
        <v>263.43300000000005</v>
      </c>
      <c r="T35" s="139">
        <f t="shared" si="5"/>
        <v>0.0024793014800708825</v>
      </c>
      <c r="U35" s="138">
        <v>60.964999999999996</v>
      </c>
      <c r="V35" s="136">
        <v>71.52499999999999</v>
      </c>
      <c r="W35" s="137">
        <v>16.09</v>
      </c>
      <c r="X35" s="136">
        <v>7.869</v>
      </c>
      <c r="Y35" s="135">
        <f t="shared" si="19"/>
        <v>156.44899999999998</v>
      </c>
      <c r="Z35" s="134">
        <f t="shared" si="20"/>
        <v>0.6838266783424636</v>
      </c>
    </row>
    <row r="36" spans="1:26" ht="18.75" customHeight="1">
      <c r="A36" s="142" t="s">
        <v>430</v>
      </c>
      <c r="B36" s="353" t="s">
        <v>431</v>
      </c>
      <c r="C36" s="140">
        <v>83.64199999999998</v>
      </c>
      <c r="D36" s="136">
        <v>5.188999999999999</v>
      </c>
      <c r="E36" s="137">
        <v>0.53</v>
      </c>
      <c r="F36" s="136">
        <v>0.723</v>
      </c>
      <c r="G36" s="135">
        <f t="shared" si="15"/>
        <v>90.08399999999997</v>
      </c>
      <c r="H36" s="139">
        <f t="shared" si="1"/>
        <v>0.003420465259822315</v>
      </c>
      <c r="I36" s="138">
        <v>26.455000000000002</v>
      </c>
      <c r="J36" s="136">
        <v>17.437</v>
      </c>
      <c r="K36" s="137">
        <v>0.13</v>
      </c>
      <c r="L36" s="136">
        <v>0.15000000000000002</v>
      </c>
      <c r="M36" s="135">
        <f t="shared" si="16"/>
        <v>44.172000000000004</v>
      </c>
      <c r="N36" s="141">
        <f t="shared" si="17"/>
        <v>1.0393914697093174</v>
      </c>
      <c r="O36" s="140">
        <v>303.566</v>
      </c>
      <c r="P36" s="136">
        <v>26.913</v>
      </c>
      <c r="Q36" s="137">
        <v>1.69</v>
      </c>
      <c r="R36" s="136">
        <v>1.443</v>
      </c>
      <c r="S36" s="135">
        <f t="shared" si="18"/>
        <v>333.61199999999997</v>
      </c>
      <c r="T36" s="139">
        <f t="shared" si="5"/>
        <v>0.0031397916182460323</v>
      </c>
      <c r="U36" s="138">
        <v>176.469</v>
      </c>
      <c r="V36" s="136">
        <v>65.39999999999999</v>
      </c>
      <c r="W36" s="137">
        <v>1.1800000000000002</v>
      </c>
      <c r="X36" s="136">
        <v>2.75</v>
      </c>
      <c r="Y36" s="135">
        <f t="shared" si="19"/>
        <v>245.79899999999998</v>
      </c>
      <c r="Z36" s="134">
        <f t="shared" si="20"/>
        <v>0.35725531836988766</v>
      </c>
    </row>
    <row r="37" spans="1:26" ht="18.75" customHeight="1">
      <c r="A37" s="142" t="s">
        <v>476</v>
      </c>
      <c r="B37" s="353" t="s">
        <v>476</v>
      </c>
      <c r="C37" s="140">
        <v>0</v>
      </c>
      <c r="D37" s="136">
        <v>79.38</v>
      </c>
      <c r="E37" s="137">
        <v>1.544</v>
      </c>
      <c r="F37" s="136">
        <v>1.544</v>
      </c>
      <c r="G37" s="135">
        <f>SUM(C37:F37)</f>
        <v>82.46799999999999</v>
      </c>
      <c r="H37" s="139">
        <f>G37/$G$9</f>
        <v>0.0031312877874764295</v>
      </c>
      <c r="I37" s="138">
        <v>7.439</v>
      </c>
      <c r="J37" s="136">
        <v>26.558</v>
      </c>
      <c r="K37" s="137">
        <v>0.02</v>
      </c>
      <c r="L37" s="136">
        <v>0.15</v>
      </c>
      <c r="M37" s="135">
        <f>SUM(I37:L37)</f>
        <v>34.167</v>
      </c>
      <c r="N37" s="141">
        <f>IF(ISERROR(G37/M37-1),"         /0",(G37/M37-1))</f>
        <v>1.413674012936459</v>
      </c>
      <c r="O37" s="140">
        <v>0.4</v>
      </c>
      <c r="P37" s="136">
        <v>301.36</v>
      </c>
      <c r="Q37" s="137">
        <v>1.544</v>
      </c>
      <c r="R37" s="136">
        <v>1.544</v>
      </c>
      <c r="S37" s="135">
        <f>SUM(O37:R37)</f>
        <v>304.84799999999996</v>
      </c>
      <c r="T37" s="139">
        <f>S37/$S$9</f>
        <v>0.002869079035643401</v>
      </c>
      <c r="U37" s="138">
        <v>24.439</v>
      </c>
      <c r="V37" s="136">
        <v>157.35299999999998</v>
      </c>
      <c r="W37" s="137">
        <v>0.42600000000000005</v>
      </c>
      <c r="X37" s="136">
        <v>0.77</v>
      </c>
      <c r="Y37" s="135">
        <f>SUM(U37:X37)</f>
        <v>182.98799999999997</v>
      </c>
      <c r="Z37" s="134">
        <f>IF(ISERROR(S37/Y37-1),"         /0",IF(S37/Y37&gt;5,"  *  ",(S37/Y37-1)))</f>
        <v>0.6659453078890418</v>
      </c>
    </row>
    <row r="38" spans="1:26" ht="18.75" customHeight="1">
      <c r="A38" s="142" t="s">
        <v>404</v>
      </c>
      <c r="B38" s="353" t="s">
        <v>405</v>
      </c>
      <c r="C38" s="140">
        <v>7.9639999999999995</v>
      </c>
      <c r="D38" s="136">
        <v>32.120999999999995</v>
      </c>
      <c r="E38" s="137">
        <v>18.846999999999998</v>
      </c>
      <c r="F38" s="136">
        <v>18.141000000000002</v>
      </c>
      <c r="G38" s="135">
        <f t="shared" si="15"/>
        <v>77.073</v>
      </c>
      <c r="H38" s="139">
        <f t="shared" si="1"/>
        <v>0.002926441087987715</v>
      </c>
      <c r="I38" s="138">
        <v>13.541</v>
      </c>
      <c r="J38" s="136">
        <v>52.263000000000005</v>
      </c>
      <c r="K38" s="137">
        <v>20.737000000000002</v>
      </c>
      <c r="L38" s="136">
        <v>48.895</v>
      </c>
      <c r="M38" s="135">
        <f t="shared" si="16"/>
        <v>135.436</v>
      </c>
      <c r="N38" s="141" t="s">
        <v>50</v>
      </c>
      <c r="O38" s="140">
        <v>39.23799999999999</v>
      </c>
      <c r="P38" s="136">
        <v>138.107</v>
      </c>
      <c r="Q38" s="137">
        <v>106.24400000000003</v>
      </c>
      <c r="R38" s="136">
        <v>104.173</v>
      </c>
      <c r="S38" s="135">
        <f t="shared" si="18"/>
        <v>387.76200000000006</v>
      </c>
      <c r="T38" s="139">
        <f t="shared" si="5"/>
        <v>0.0036494247133625835</v>
      </c>
      <c r="U38" s="138">
        <v>47.43099999999999</v>
      </c>
      <c r="V38" s="136">
        <v>181.60300000000004</v>
      </c>
      <c r="W38" s="137">
        <v>81.24099999999999</v>
      </c>
      <c r="X38" s="136">
        <v>115.72099999999999</v>
      </c>
      <c r="Y38" s="135">
        <f t="shared" si="19"/>
        <v>425.996</v>
      </c>
      <c r="Z38" s="134">
        <f t="shared" si="20"/>
        <v>-0.08975201645085851</v>
      </c>
    </row>
    <row r="39" spans="1:26" ht="18.75" customHeight="1">
      <c r="A39" s="142" t="s">
        <v>477</v>
      </c>
      <c r="B39" s="353" t="s">
        <v>478</v>
      </c>
      <c r="C39" s="140">
        <v>8.738</v>
      </c>
      <c r="D39" s="136">
        <v>62.988</v>
      </c>
      <c r="E39" s="137">
        <v>0.07</v>
      </c>
      <c r="F39" s="136">
        <v>0.06</v>
      </c>
      <c r="G39" s="135">
        <f t="shared" si="15"/>
        <v>71.856</v>
      </c>
      <c r="H39" s="139">
        <f t="shared" si="1"/>
        <v>0.002728353000641538</v>
      </c>
      <c r="I39" s="138">
        <v>13.53</v>
      </c>
      <c r="J39" s="136">
        <v>43.652</v>
      </c>
      <c r="K39" s="137">
        <v>4.31</v>
      </c>
      <c r="L39" s="136">
        <v>11.171999999999999</v>
      </c>
      <c r="M39" s="135">
        <f t="shared" si="16"/>
        <v>72.664</v>
      </c>
      <c r="N39" s="141">
        <f t="shared" si="17"/>
        <v>-0.011119674116481404</v>
      </c>
      <c r="O39" s="140">
        <v>43.018</v>
      </c>
      <c r="P39" s="136">
        <v>214.158</v>
      </c>
      <c r="Q39" s="137">
        <v>0.7190000000000001</v>
      </c>
      <c r="R39" s="136">
        <v>0.8110000000000002</v>
      </c>
      <c r="S39" s="135">
        <f t="shared" si="18"/>
        <v>258.70599999999996</v>
      </c>
      <c r="T39" s="139">
        <f t="shared" si="5"/>
        <v>0.002434813287261723</v>
      </c>
      <c r="U39" s="138">
        <v>48.34</v>
      </c>
      <c r="V39" s="136">
        <v>184.47699999999998</v>
      </c>
      <c r="W39" s="137">
        <v>12.685</v>
      </c>
      <c r="X39" s="136">
        <v>52.947</v>
      </c>
      <c r="Y39" s="135">
        <f t="shared" si="19"/>
        <v>298.44899999999996</v>
      </c>
      <c r="Z39" s="134">
        <f t="shared" si="20"/>
        <v>-0.13316513039078703</v>
      </c>
    </row>
    <row r="40" spans="1:26" ht="18.75" customHeight="1">
      <c r="A40" s="142" t="s">
        <v>458</v>
      </c>
      <c r="B40" s="353" t="s">
        <v>459</v>
      </c>
      <c r="C40" s="140">
        <v>7.5</v>
      </c>
      <c r="D40" s="136">
        <v>39.150000000000006</v>
      </c>
      <c r="E40" s="137">
        <v>7.874999999999999</v>
      </c>
      <c r="F40" s="136">
        <v>15.814999999999998</v>
      </c>
      <c r="G40" s="135">
        <f t="shared" si="15"/>
        <v>70.34</v>
      </c>
      <c r="H40" s="139">
        <f t="shared" si="1"/>
        <v>0.0026707908882365535</v>
      </c>
      <c r="I40" s="138">
        <v>10.4</v>
      </c>
      <c r="J40" s="136">
        <v>36.919000000000004</v>
      </c>
      <c r="K40" s="137">
        <v>5.551</v>
      </c>
      <c r="L40" s="136">
        <v>9.969</v>
      </c>
      <c r="M40" s="135">
        <f t="shared" si="16"/>
        <v>62.839000000000006</v>
      </c>
      <c r="N40" s="141">
        <f t="shared" si="17"/>
        <v>0.11936854501185556</v>
      </c>
      <c r="O40" s="140">
        <v>38.931999999999995</v>
      </c>
      <c r="P40" s="136">
        <v>152.836</v>
      </c>
      <c r="Q40" s="137">
        <v>47.03100000000001</v>
      </c>
      <c r="R40" s="136">
        <v>68.178</v>
      </c>
      <c r="S40" s="135">
        <f t="shared" si="18"/>
        <v>306.977</v>
      </c>
      <c r="T40" s="139">
        <f t="shared" si="5"/>
        <v>0.0028891161336951675</v>
      </c>
      <c r="U40" s="138">
        <v>59.814</v>
      </c>
      <c r="V40" s="136">
        <v>275.90600000000006</v>
      </c>
      <c r="W40" s="137">
        <v>27.957</v>
      </c>
      <c r="X40" s="136">
        <v>45.029999999999994</v>
      </c>
      <c r="Y40" s="135">
        <f t="shared" si="19"/>
        <v>408.70700000000005</v>
      </c>
      <c r="Z40" s="134">
        <f t="shared" si="20"/>
        <v>-0.24890691864832282</v>
      </c>
    </row>
    <row r="41" spans="1:26" ht="18.75" customHeight="1">
      <c r="A41" s="142" t="s">
        <v>422</v>
      </c>
      <c r="B41" s="353" t="s">
        <v>423</v>
      </c>
      <c r="C41" s="140">
        <v>38.77</v>
      </c>
      <c r="D41" s="136">
        <v>27.409</v>
      </c>
      <c r="E41" s="137">
        <v>0.1</v>
      </c>
      <c r="F41" s="136">
        <v>0.005</v>
      </c>
      <c r="G41" s="135">
        <f t="shared" si="15"/>
        <v>66.28399999999999</v>
      </c>
      <c r="H41" s="139">
        <f t="shared" si="1"/>
        <v>0.002516785658741423</v>
      </c>
      <c r="I41" s="138">
        <v>31.875</v>
      </c>
      <c r="J41" s="136">
        <v>38.20399999999999</v>
      </c>
      <c r="K41" s="137">
        <v>0.235</v>
      </c>
      <c r="L41" s="136">
        <v>0.22</v>
      </c>
      <c r="M41" s="135">
        <f t="shared" si="16"/>
        <v>70.53399999999999</v>
      </c>
      <c r="N41" s="141">
        <f t="shared" si="17"/>
        <v>-0.06025462897326117</v>
      </c>
      <c r="O41" s="140">
        <v>112.32900000000001</v>
      </c>
      <c r="P41" s="136">
        <v>107.74699999999999</v>
      </c>
      <c r="Q41" s="137">
        <v>4.515999999999999</v>
      </c>
      <c r="R41" s="136">
        <v>5.514</v>
      </c>
      <c r="S41" s="135">
        <f t="shared" si="18"/>
        <v>230.106</v>
      </c>
      <c r="T41" s="139">
        <f t="shared" si="5"/>
        <v>0.0021656441917800367</v>
      </c>
      <c r="U41" s="138">
        <v>105.87899999999999</v>
      </c>
      <c r="V41" s="136">
        <v>92.314</v>
      </c>
      <c r="W41" s="137">
        <v>5.799999999999999</v>
      </c>
      <c r="X41" s="136">
        <v>9.937999999999997</v>
      </c>
      <c r="Y41" s="135">
        <f t="shared" si="19"/>
        <v>213.93099999999998</v>
      </c>
      <c r="Z41" s="134">
        <f t="shared" si="20"/>
        <v>0.07560849058808694</v>
      </c>
    </row>
    <row r="42" spans="1:26" ht="18.75" customHeight="1">
      <c r="A42" s="142" t="s">
        <v>479</v>
      </c>
      <c r="B42" s="353" t="s">
        <v>479</v>
      </c>
      <c r="C42" s="140">
        <v>18.6</v>
      </c>
      <c r="D42" s="136">
        <v>42.939</v>
      </c>
      <c r="E42" s="137">
        <v>0.01</v>
      </c>
      <c r="F42" s="136">
        <v>0</v>
      </c>
      <c r="G42" s="135">
        <f t="shared" si="15"/>
        <v>61.549</v>
      </c>
      <c r="H42" s="139">
        <f t="shared" si="1"/>
        <v>0.002336998981803691</v>
      </c>
      <c r="I42" s="138">
        <v>14.34</v>
      </c>
      <c r="J42" s="136">
        <v>33.378</v>
      </c>
      <c r="K42" s="137">
        <v>6.171</v>
      </c>
      <c r="L42" s="136">
        <v>4.724999999999999</v>
      </c>
      <c r="M42" s="135">
        <f t="shared" si="16"/>
        <v>58.614000000000004</v>
      </c>
      <c r="N42" s="141">
        <f t="shared" si="17"/>
        <v>0.05007336131299689</v>
      </c>
      <c r="O42" s="140">
        <v>98.46</v>
      </c>
      <c r="P42" s="136">
        <v>183.959</v>
      </c>
      <c r="Q42" s="137">
        <v>3.158</v>
      </c>
      <c r="R42" s="136">
        <v>16.982999999999997</v>
      </c>
      <c r="S42" s="135">
        <f t="shared" si="18"/>
        <v>302.56</v>
      </c>
      <c r="T42" s="139">
        <f t="shared" si="5"/>
        <v>0.002847545508004867</v>
      </c>
      <c r="U42" s="138">
        <v>51.108</v>
      </c>
      <c r="V42" s="136">
        <v>148.575</v>
      </c>
      <c r="W42" s="137">
        <v>13.204999999999998</v>
      </c>
      <c r="X42" s="136">
        <v>12.099</v>
      </c>
      <c r="Y42" s="135">
        <f t="shared" si="19"/>
        <v>224.98699999999997</v>
      </c>
      <c r="Z42" s="134">
        <f t="shared" si="20"/>
        <v>0.3447888100201346</v>
      </c>
    </row>
    <row r="43" spans="1:26" ht="18.75" customHeight="1">
      <c r="A43" s="142" t="s">
        <v>399</v>
      </c>
      <c r="B43" s="353" t="s">
        <v>400</v>
      </c>
      <c r="C43" s="140">
        <v>26.344</v>
      </c>
      <c r="D43" s="136">
        <v>24.14</v>
      </c>
      <c r="E43" s="137">
        <v>0.5</v>
      </c>
      <c r="F43" s="136">
        <v>5.5</v>
      </c>
      <c r="G43" s="135">
        <f t="shared" si="15"/>
        <v>56.484</v>
      </c>
      <c r="H43" s="139">
        <f t="shared" si="1"/>
        <v>0.0021446822935904677</v>
      </c>
      <c r="I43" s="138">
        <v>5.456</v>
      </c>
      <c r="J43" s="136">
        <v>24.135</v>
      </c>
      <c r="K43" s="137">
        <v>0.7</v>
      </c>
      <c r="L43" s="136">
        <v>5.82</v>
      </c>
      <c r="M43" s="135">
        <f t="shared" si="16"/>
        <v>36.111000000000004</v>
      </c>
      <c r="N43" s="141">
        <f t="shared" si="17"/>
        <v>0.5641771205449861</v>
      </c>
      <c r="O43" s="140">
        <v>76.422</v>
      </c>
      <c r="P43" s="136">
        <v>92.68999999999998</v>
      </c>
      <c r="Q43" s="137">
        <v>3.405</v>
      </c>
      <c r="R43" s="136">
        <v>14.362</v>
      </c>
      <c r="S43" s="135">
        <f t="shared" si="18"/>
        <v>186.87899999999996</v>
      </c>
      <c r="T43" s="139">
        <f t="shared" si="5"/>
        <v>0.001758812985822453</v>
      </c>
      <c r="U43" s="138">
        <v>43.912</v>
      </c>
      <c r="V43" s="136">
        <v>82.63600000000001</v>
      </c>
      <c r="W43" s="137">
        <v>6.57</v>
      </c>
      <c r="X43" s="136">
        <v>16.999999999999996</v>
      </c>
      <c r="Y43" s="135">
        <f t="shared" si="19"/>
        <v>150.118</v>
      </c>
      <c r="Z43" s="134">
        <f t="shared" si="20"/>
        <v>0.24488069385416789</v>
      </c>
    </row>
    <row r="44" spans="1:26" ht="18.75" customHeight="1">
      <c r="A44" s="142" t="s">
        <v>453</v>
      </c>
      <c r="B44" s="353" t="s">
        <v>454</v>
      </c>
      <c r="C44" s="140">
        <v>0.006</v>
      </c>
      <c r="D44" s="136">
        <v>0.248</v>
      </c>
      <c r="E44" s="137">
        <v>25.826999999999998</v>
      </c>
      <c r="F44" s="136">
        <v>27.265</v>
      </c>
      <c r="G44" s="135">
        <f t="shared" si="15"/>
        <v>53.346000000000004</v>
      </c>
      <c r="H44" s="139">
        <f t="shared" si="1"/>
        <v>0.002025533277279886</v>
      </c>
      <c r="I44" s="138">
        <v>7.82</v>
      </c>
      <c r="J44" s="136">
        <v>13.667000000000002</v>
      </c>
      <c r="K44" s="137">
        <v>27.727</v>
      </c>
      <c r="L44" s="136">
        <v>17.070999999999998</v>
      </c>
      <c r="M44" s="135">
        <f t="shared" si="16"/>
        <v>66.285</v>
      </c>
      <c r="N44" s="141">
        <f t="shared" si="17"/>
        <v>-0.19520253451007008</v>
      </c>
      <c r="O44" s="140">
        <v>3.3749999999999996</v>
      </c>
      <c r="P44" s="136">
        <v>5.679</v>
      </c>
      <c r="Q44" s="137">
        <v>111.52099999999996</v>
      </c>
      <c r="R44" s="136">
        <v>122.61699999999996</v>
      </c>
      <c r="S44" s="135">
        <f t="shared" si="18"/>
        <v>243.19199999999992</v>
      </c>
      <c r="T44" s="139">
        <f t="shared" si="5"/>
        <v>0.00228880317022316</v>
      </c>
      <c r="U44" s="138">
        <v>17.234</v>
      </c>
      <c r="V44" s="136">
        <v>33.733</v>
      </c>
      <c r="W44" s="137">
        <v>101.09299999999998</v>
      </c>
      <c r="X44" s="136">
        <v>79.40199999999999</v>
      </c>
      <c r="Y44" s="135">
        <f t="shared" si="19"/>
        <v>231.46199999999996</v>
      </c>
      <c r="Z44" s="134">
        <f t="shared" si="20"/>
        <v>0.05067786504912242</v>
      </c>
    </row>
    <row r="45" spans="1:26" ht="18.75" customHeight="1">
      <c r="A45" s="142" t="s">
        <v>448</v>
      </c>
      <c r="B45" s="353" t="s">
        <v>448</v>
      </c>
      <c r="C45" s="140">
        <v>0</v>
      </c>
      <c r="D45" s="136">
        <v>0</v>
      </c>
      <c r="E45" s="137">
        <v>19.854</v>
      </c>
      <c r="F45" s="136">
        <v>25.624000000000002</v>
      </c>
      <c r="G45" s="135">
        <f t="shared" si="15"/>
        <v>45.478</v>
      </c>
      <c r="H45" s="139">
        <f t="shared" si="1"/>
        <v>0.0017267874326872617</v>
      </c>
      <c r="I45" s="138"/>
      <c r="J45" s="136"/>
      <c r="K45" s="137">
        <v>2.255</v>
      </c>
      <c r="L45" s="136">
        <v>2.478</v>
      </c>
      <c r="M45" s="135">
        <f t="shared" si="16"/>
        <v>4.7330000000000005</v>
      </c>
      <c r="N45" s="141">
        <f t="shared" si="17"/>
        <v>8.608704838368899</v>
      </c>
      <c r="O45" s="140"/>
      <c r="P45" s="136"/>
      <c r="Q45" s="137">
        <v>57.15100000000001</v>
      </c>
      <c r="R45" s="136">
        <v>74.89499999999998</v>
      </c>
      <c r="S45" s="135">
        <f t="shared" si="18"/>
        <v>132.046</v>
      </c>
      <c r="T45" s="139">
        <f t="shared" si="5"/>
        <v>0.0012427518315375813</v>
      </c>
      <c r="U45" s="138"/>
      <c r="V45" s="136"/>
      <c r="W45" s="137">
        <v>5.098</v>
      </c>
      <c r="X45" s="136">
        <v>8.131</v>
      </c>
      <c r="Y45" s="135">
        <f t="shared" si="19"/>
        <v>13.229</v>
      </c>
      <c r="Z45" s="134" t="str">
        <f t="shared" si="20"/>
        <v>  *  </v>
      </c>
    </row>
    <row r="46" spans="1:26" ht="18.75" customHeight="1">
      <c r="A46" s="142" t="s">
        <v>406</v>
      </c>
      <c r="B46" s="353" t="s">
        <v>407</v>
      </c>
      <c r="C46" s="140">
        <v>14.213</v>
      </c>
      <c r="D46" s="136">
        <v>20.132</v>
      </c>
      <c r="E46" s="137">
        <v>4.222</v>
      </c>
      <c r="F46" s="136">
        <v>2.646</v>
      </c>
      <c r="G46" s="135">
        <f t="shared" si="15"/>
        <v>41.213</v>
      </c>
      <c r="H46" s="139">
        <f t="shared" si="1"/>
        <v>0.0015648465293843202</v>
      </c>
      <c r="I46" s="138">
        <v>15.600999999999999</v>
      </c>
      <c r="J46" s="136">
        <v>29.314</v>
      </c>
      <c r="K46" s="137">
        <v>12.71</v>
      </c>
      <c r="L46" s="136">
        <v>1.8930000000000002</v>
      </c>
      <c r="M46" s="135">
        <f t="shared" si="16"/>
        <v>59.518</v>
      </c>
      <c r="N46" s="141">
        <f t="shared" si="17"/>
        <v>-0.30755401727208576</v>
      </c>
      <c r="O46" s="140">
        <v>41.714999999999996</v>
      </c>
      <c r="P46" s="136">
        <v>79.36200000000001</v>
      </c>
      <c r="Q46" s="137">
        <v>15.118999999999998</v>
      </c>
      <c r="R46" s="136">
        <v>13.800999999999998</v>
      </c>
      <c r="S46" s="135">
        <f t="shared" si="18"/>
        <v>149.99699999999999</v>
      </c>
      <c r="T46" s="139">
        <f t="shared" si="5"/>
        <v>0.0014116977907330974</v>
      </c>
      <c r="U46" s="138">
        <v>54.234000000000016</v>
      </c>
      <c r="V46" s="136">
        <v>98.42099999999998</v>
      </c>
      <c r="W46" s="137">
        <v>29.096999999999998</v>
      </c>
      <c r="X46" s="136">
        <v>14.508000000000001</v>
      </c>
      <c r="Y46" s="135">
        <f t="shared" si="19"/>
        <v>196.26000000000002</v>
      </c>
      <c r="Z46" s="134">
        <f t="shared" si="20"/>
        <v>-0.23572302048303284</v>
      </c>
    </row>
    <row r="47" spans="1:26" ht="18.75" customHeight="1">
      <c r="A47" s="142" t="s">
        <v>438</v>
      </c>
      <c r="B47" s="353" t="s">
        <v>439</v>
      </c>
      <c r="C47" s="140">
        <v>8.773000000000001</v>
      </c>
      <c r="D47" s="136">
        <v>10.273</v>
      </c>
      <c r="E47" s="137">
        <v>7.381</v>
      </c>
      <c r="F47" s="136">
        <v>9.279</v>
      </c>
      <c r="G47" s="135">
        <f t="shared" si="15"/>
        <v>35.706</v>
      </c>
      <c r="H47" s="139">
        <f t="shared" si="1"/>
        <v>0.0013557472200081658</v>
      </c>
      <c r="I47" s="138">
        <v>8.104000000000001</v>
      </c>
      <c r="J47" s="136">
        <v>10.184000000000001</v>
      </c>
      <c r="K47" s="137">
        <v>8.227</v>
      </c>
      <c r="L47" s="136">
        <v>9.697</v>
      </c>
      <c r="M47" s="135">
        <f t="shared" si="16"/>
        <v>36.212</v>
      </c>
      <c r="N47" s="141">
        <f t="shared" si="17"/>
        <v>-0.0139732685297691</v>
      </c>
      <c r="O47" s="140">
        <v>40.804</v>
      </c>
      <c r="P47" s="136">
        <v>44.724000000000004</v>
      </c>
      <c r="Q47" s="137">
        <v>33.641000000000005</v>
      </c>
      <c r="R47" s="136">
        <v>42.185</v>
      </c>
      <c r="S47" s="135">
        <f t="shared" si="18"/>
        <v>161.354</v>
      </c>
      <c r="T47" s="139">
        <f t="shared" si="5"/>
        <v>0.0015185842738584655</v>
      </c>
      <c r="U47" s="138">
        <v>40.377</v>
      </c>
      <c r="V47" s="136">
        <v>42.215999999999994</v>
      </c>
      <c r="W47" s="137">
        <v>62.52700000000001</v>
      </c>
      <c r="X47" s="136">
        <v>64.318</v>
      </c>
      <c r="Y47" s="135">
        <f t="shared" si="19"/>
        <v>209.438</v>
      </c>
      <c r="Z47" s="134">
        <f t="shared" si="20"/>
        <v>-0.22958584402066473</v>
      </c>
    </row>
    <row r="48" spans="1:26" ht="18.75" customHeight="1">
      <c r="A48" s="142" t="s">
        <v>416</v>
      </c>
      <c r="B48" s="353" t="s">
        <v>417</v>
      </c>
      <c r="C48" s="140">
        <v>3.747</v>
      </c>
      <c r="D48" s="136">
        <v>22.587</v>
      </c>
      <c r="E48" s="137">
        <v>0.6050000000000001</v>
      </c>
      <c r="F48" s="136">
        <v>6.590000000000001</v>
      </c>
      <c r="G48" s="135">
        <f t="shared" si="15"/>
        <v>33.529</v>
      </c>
      <c r="H48" s="139">
        <f t="shared" si="1"/>
        <v>0.0012730871153210606</v>
      </c>
      <c r="I48" s="138">
        <v>3.665</v>
      </c>
      <c r="J48" s="136">
        <v>24.105</v>
      </c>
      <c r="K48" s="137">
        <v>1.7000000000000002</v>
      </c>
      <c r="L48" s="136">
        <v>2.069</v>
      </c>
      <c r="M48" s="135">
        <f t="shared" si="16"/>
        <v>31.538999999999998</v>
      </c>
      <c r="N48" s="141">
        <f t="shared" si="17"/>
        <v>0.0630964837185708</v>
      </c>
      <c r="O48" s="140">
        <v>19.837999999999997</v>
      </c>
      <c r="P48" s="136">
        <v>88.384</v>
      </c>
      <c r="Q48" s="137">
        <v>17.62</v>
      </c>
      <c r="R48" s="136">
        <v>30.275999999999996</v>
      </c>
      <c r="S48" s="135">
        <f t="shared" si="18"/>
        <v>156.118</v>
      </c>
      <c r="T48" s="139">
        <f t="shared" si="5"/>
        <v>0.0014693056240702796</v>
      </c>
      <c r="U48" s="138">
        <v>18.492</v>
      </c>
      <c r="V48" s="136">
        <v>108.178</v>
      </c>
      <c r="W48" s="137">
        <v>10.943000000000001</v>
      </c>
      <c r="X48" s="136">
        <v>19.769000000000002</v>
      </c>
      <c r="Y48" s="135">
        <f t="shared" si="19"/>
        <v>157.382</v>
      </c>
      <c r="Z48" s="134">
        <f t="shared" si="20"/>
        <v>-0.008031414011767657</v>
      </c>
    </row>
    <row r="49" spans="1:26" ht="18.75" customHeight="1">
      <c r="A49" s="142" t="s">
        <v>426</v>
      </c>
      <c r="B49" s="353" t="s">
        <v>427</v>
      </c>
      <c r="C49" s="140">
        <v>14.678</v>
      </c>
      <c r="D49" s="136">
        <v>13.334</v>
      </c>
      <c r="E49" s="137">
        <v>0.335</v>
      </c>
      <c r="F49" s="136">
        <v>0.185</v>
      </c>
      <c r="G49" s="135">
        <f t="shared" si="15"/>
        <v>28.532</v>
      </c>
      <c r="H49" s="139">
        <f t="shared" si="1"/>
        <v>0.0010833523688252111</v>
      </c>
      <c r="I49" s="138">
        <v>17.036</v>
      </c>
      <c r="J49" s="136">
        <v>13.219000000000001</v>
      </c>
      <c r="K49" s="137">
        <v>0.19</v>
      </c>
      <c r="L49" s="136">
        <v>0.30000000000000004</v>
      </c>
      <c r="M49" s="135">
        <f t="shared" si="16"/>
        <v>30.745000000000005</v>
      </c>
      <c r="N49" s="141">
        <f t="shared" si="17"/>
        <v>-0.07197918360709077</v>
      </c>
      <c r="O49" s="140">
        <v>90.03599999999999</v>
      </c>
      <c r="P49" s="136">
        <v>60.551</v>
      </c>
      <c r="Q49" s="137">
        <v>5.96</v>
      </c>
      <c r="R49" s="136">
        <v>6.88</v>
      </c>
      <c r="S49" s="135">
        <f t="shared" si="18"/>
        <v>163.427</v>
      </c>
      <c r="T49" s="139">
        <f t="shared" si="5"/>
        <v>0.00153809432752747</v>
      </c>
      <c r="U49" s="138">
        <v>54.606</v>
      </c>
      <c r="V49" s="136">
        <v>41.992000000000004</v>
      </c>
      <c r="W49" s="137">
        <v>8.866999999999997</v>
      </c>
      <c r="X49" s="136">
        <v>11.105999999999998</v>
      </c>
      <c r="Y49" s="135">
        <f t="shared" si="19"/>
        <v>116.571</v>
      </c>
      <c r="Z49" s="134">
        <f t="shared" si="20"/>
        <v>0.4019524581585472</v>
      </c>
    </row>
    <row r="50" spans="1:26" ht="18.75" customHeight="1">
      <c r="A50" s="142" t="s">
        <v>463</v>
      </c>
      <c r="B50" s="353" t="s">
        <v>464</v>
      </c>
      <c r="C50" s="140">
        <v>0</v>
      </c>
      <c r="D50" s="136">
        <v>0</v>
      </c>
      <c r="E50" s="137">
        <v>11.623000000000001</v>
      </c>
      <c r="F50" s="136">
        <v>16.402000000000005</v>
      </c>
      <c r="G50" s="135">
        <f t="shared" si="15"/>
        <v>28.025000000000006</v>
      </c>
      <c r="H50" s="139">
        <f t="shared" si="1"/>
        <v>0.00106410171513832</v>
      </c>
      <c r="I50" s="138">
        <v>4.889</v>
      </c>
      <c r="J50" s="136">
        <v>7.5440000000000005</v>
      </c>
      <c r="K50" s="137">
        <v>7.034999999999999</v>
      </c>
      <c r="L50" s="136">
        <v>10.104999999999999</v>
      </c>
      <c r="M50" s="135">
        <f t="shared" si="16"/>
        <v>29.573</v>
      </c>
      <c r="N50" s="141">
        <f t="shared" si="17"/>
        <v>-0.05234504446623589</v>
      </c>
      <c r="O50" s="140">
        <v>0.909</v>
      </c>
      <c r="P50" s="136">
        <v>2.405</v>
      </c>
      <c r="Q50" s="137">
        <v>57.548</v>
      </c>
      <c r="R50" s="136">
        <v>72.94500000000001</v>
      </c>
      <c r="S50" s="135">
        <f t="shared" si="18"/>
        <v>133.80700000000002</v>
      </c>
      <c r="T50" s="139">
        <f t="shared" si="5"/>
        <v>0.001259325495074059</v>
      </c>
      <c r="U50" s="138">
        <v>13.957999999999998</v>
      </c>
      <c r="V50" s="136">
        <v>20.058</v>
      </c>
      <c r="W50" s="137">
        <v>26.360000000000003</v>
      </c>
      <c r="X50" s="136">
        <v>41.71500000000001</v>
      </c>
      <c r="Y50" s="135">
        <f t="shared" si="19"/>
        <v>102.09100000000001</v>
      </c>
      <c r="Z50" s="134">
        <f t="shared" si="20"/>
        <v>0.310664015437208</v>
      </c>
    </row>
    <row r="51" spans="1:26" ht="18.75" customHeight="1">
      <c r="A51" s="142" t="s">
        <v>446</v>
      </c>
      <c r="B51" s="353" t="s">
        <v>447</v>
      </c>
      <c r="C51" s="140">
        <v>1.777</v>
      </c>
      <c r="D51" s="136">
        <v>12.753</v>
      </c>
      <c r="E51" s="137">
        <v>5.55</v>
      </c>
      <c r="F51" s="136">
        <v>7.1850000000000005</v>
      </c>
      <c r="G51" s="135">
        <f t="shared" si="15"/>
        <v>27.265</v>
      </c>
      <c r="H51" s="139">
        <f t="shared" si="1"/>
        <v>0.0010352447194735518</v>
      </c>
      <c r="I51" s="138">
        <v>1.72</v>
      </c>
      <c r="J51" s="136">
        <v>5.551</v>
      </c>
      <c r="K51" s="137">
        <v>7.029</v>
      </c>
      <c r="L51" s="136">
        <v>7.5969999999999995</v>
      </c>
      <c r="M51" s="135">
        <f t="shared" si="16"/>
        <v>21.897</v>
      </c>
      <c r="N51" s="141">
        <f t="shared" si="17"/>
        <v>0.2451477371329407</v>
      </c>
      <c r="O51" s="140">
        <v>16.172</v>
      </c>
      <c r="P51" s="136">
        <v>59.991</v>
      </c>
      <c r="Q51" s="137">
        <v>27.323999999999995</v>
      </c>
      <c r="R51" s="136">
        <v>30.923999999999996</v>
      </c>
      <c r="S51" s="135">
        <f t="shared" si="18"/>
        <v>134.411</v>
      </c>
      <c r="T51" s="139">
        <f t="shared" si="5"/>
        <v>0.0012650100452024132</v>
      </c>
      <c r="U51" s="138">
        <v>4.813</v>
      </c>
      <c r="V51" s="136">
        <v>19.058999999999997</v>
      </c>
      <c r="W51" s="137">
        <v>27.507</v>
      </c>
      <c r="X51" s="136">
        <v>29.965</v>
      </c>
      <c r="Y51" s="135">
        <f t="shared" si="19"/>
        <v>81.344</v>
      </c>
      <c r="Z51" s="134">
        <f t="shared" si="20"/>
        <v>0.6523775570416996</v>
      </c>
    </row>
    <row r="52" spans="1:26" ht="18.75" customHeight="1">
      <c r="A52" s="142" t="s">
        <v>420</v>
      </c>
      <c r="B52" s="353" t="s">
        <v>421</v>
      </c>
      <c r="C52" s="140">
        <v>7.27</v>
      </c>
      <c r="D52" s="136">
        <v>15.263000000000002</v>
      </c>
      <c r="E52" s="137">
        <v>0.64</v>
      </c>
      <c r="F52" s="136">
        <v>1.825</v>
      </c>
      <c r="G52" s="135">
        <f t="shared" si="15"/>
        <v>24.998</v>
      </c>
      <c r="H52" s="139">
        <f t="shared" si="1"/>
        <v>0.00094916733898404</v>
      </c>
      <c r="I52" s="138">
        <v>3.685</v>
      </c>
      <c r="J52" s="136">
        <v>18.342999999999996</v>
      </c>
      <c r="K52" s="137">
        <v>0.48</v>
      </c>
      <c r="L52" s="136">
        <v>5.298</v>
      </c>
      <c r="M52" s="135">
        <f t="shared" si="16"/>
        <v>27.805999999999997</v>
      </c>
      <c r="N52" s="141">
        <f t="shared" si="17"/>
        <v>-0.10098539883478375</v>
      </c>
      <c r="O52" s="140">
        <v>19.523</v>
      </c>
      <c r="P52" s="136">
        <v>59.221</v>
      </c>
      <c r="Q52" s="137">
        <v>2.8320000000000003</v>
      </c>
      <c r="R52" s="136">
        <v>5.003</v>
      </c>
      <c r="S52" s="135">
        <f t="shared" si="18"/>
        <v>86.579</v>
      </c>
      <c r="T52" s="139">
        <f t="shared" si="5"/>
        <v>0.0008148388502695444</v>
      </c>
      <c r="U52" s="138">
        <v>16.235</v>
      </c>
      <c r="V52" s="136">
        <v>67.265</v>
      </c>
      <c r="W52" s="137">
        <v>5.747999999999997</v>
      </c>
      <c r="X52" s="136">
        <v>9.517999999999999</v>
      </c>
      <c r="Y52" s="135">
        <f t="shared" si="19"/>
        <v>98.76599999999999</v>
      </c>
      <c r="Z52" s="134">
        <f t="shared" si="20"/>
        <v>-0.12339266549217343</v>
      </c>
    </row>
    <row r="53" spans="1:26" ht="18.75" customHeight="1">
      <c r="A53" s="142" t="s">
        <v>432</v>
      </c>
      <c r="B53" s="353" t="s">
        <v>433</v>
      </c>
      <c r="C53" s="140">
        <v>0</v>
      </c>
      <c r="D53" s="136">
        <v>0</v>
      </c>
      <c r="E53" s="137">
        <v>11.344</v>
      </c>
      <c r="F53" s="136">
        <v>10.950999999999997</v>
      </c>
      <c r="G53" s="135">
        <f t="shared" si="15"/>
        <v>22.294999999999995</v>
      </c>
      <c r="H53" s="139">
        <f t="shared" si="1"/>
        <v>0.000846535155718424</v>
      </c>
      <c r="I53" s="138">
        <v>2.8</v>
      </c>
      <c r="J53" s="136">
        <v>1</v>
      </c>
      <c r="K53" s="137">
        <v>41.446</v>
      </c>
      <c r="L53" s="136">
        <v>44.562000000000005</v>
      </c>
      <c r="M53" s="135">
        <f t="shared" si="16"/>
        <v>89.80799999999999</v>
      </c>
      <c r="N53" s="141">
        <f t="shared" si="17"/>
        <v>-0.7517481738820595</v>
      </c>
      <c r="O53" s="140"/>
      <c r="P53" s="136"/>
      <c r="Q53" s="137">
        <v>98.73500000000001</v>
      </c>
      <c r="R53" s="136">
        <v>100.614</v>
      </c>
      <c r="S53" s="135">
        <f t="shared" si="18"/>
        <v>199.34900000000002</v>
      </c>
      <c r="T53" s="139">
        <f t="shared" si="5"/>
        <v>0.001876174476055203</v>
      </c>
      <c r="U53" s="138">
        <v>3.8</v>
      </c>
      <c r="V53" s="136">
        <v>3.9</v>
      </c>
      <c r="W53" s="137">
        <v>153.34300000000005</v>
      </c>
      <c r="X53" s="136">
        <v>163.482</v>
      </c>
      <c r="Y53" s="135">
        <f t="shared" si="19"/>
        <v>324.52500000000003</v>
      </c>
      <c r="Z53" s="134">
        <f t="shared" si="20"/>
        <v>-0.385720668669594</v>
      </c>
    </row>
    <row r="54" spans="1:26" ht="18.75" customHeight="1">
      <c r="A54" s="142" t="s">
        <v>56</v>
      </c>
      <c r="B54" s="353" t="s">
        <v>56</v>
      </c>
      <c r="C54" s="140">
        <v>53.80000000000001</v>
      </c>
      <c r="D54" s="136">
        <v>70.64999999999999</v>
      </c>
      <c r="E54" s="137">
        <v>79.66399999999999</v>
      </c>
      <c r="F54" s="136">
        <v>109.12700000000002</v>
      </c>
      <c r="G54" s="135">
        <f t="shared" si="15"/>
        <v>313.241</v>
      </c>
      <c r="H54" s="139">
        <f t="shared" si="1"/>
        <v>0.011893676551352093</v>
      </c>
      <c r="I54" s="138">
        <v>74.572</v>
      </c>
      <c r="J54" s="136">
        <v>146.82899999999998</v>
      </c>
      <c r="K54" s="137">
        <v>137.63800000000006</v>
      </c>
      <c r="L54" s="136">
        <v>257.8520000000001</v>
      </c>
      <c r="M54" s="135">
        <f t="shared" si="16"/>
        <v>616.8910000000001</v>
      </c>
      <c r="N54" s="141">
        <f t="shared" si="17"/>
        <v>-0.4922263414444368</v>
      </c>
      <c r="O54" s="140">
        <v>277.795</v>
      </c>
      <c r="P54" s="136">
        <v>384.26499999999993</v>
      </c>
      <c r="Q54" s="137">
        <v>376.61100000000005</v>
      </c>
      <c r="R54" s="136">
        <v>512.1709999999998</v>
      </c>
      <c r="S54" s="135">
        <f t="shared" si="18"/>
        <v>1550.8419999999999</v>
      </c>
      <c r="T54" s="139">
        <f t="shared" si="5"/>
        <v>0.014595760083042315</v>
      </c>
      <c r="U54" s="138">
        <v>472.16800000000006</v>
      </c>
      <c r="V54" s="136">
        <v>658.537</v>
      </c>
      <c r="W54" s="137">
        <v>537.1399999999996</v>
      </c>
      <c r="X54" s="136">
        <v>977.1989999999994</v>
      </c>
      <c r="Y54" s="135">
        <f t="shared" si="19"/>
        <v>2645.043999999999</v>
      </c>
      <c r="Z54" s="134">
        <f t="shared" si="20"/>
        <v>-0.4136800748872229</v>
      </c>
    </row>
    <row r="55" spans="1:2" ht="15">
      <c r="A55" s="124" t="s">
        <v>43</v>
      </c>
      <c r="B55" s="124"/>
    </row>
    <row r="56" spans="1:2" ht="15">
      <c r="A56" s="124" t="s">
        <v>147</v>
      </c>
      <c r="B56" s="124"/>
    </row>
    <row r="57" spans="1:3" ht="14.25">
      <c r="A57" s="355" t="s">
        <v>125</v>
      </c>
      <c r="B57" s="356"/>
      <c r="C57" s="356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5:Z65536 N55:N65536 Z3 N3 N5:N8 Z5:Z8">
    <cfRule type="cellIs" priority="3" dxfId="93" operator="lessThan" stopIfTrue="1">
      <formula>0</formula>
    </cfRule>
  </conditionalFormatting>
  <conditionalFormatting sqref="Z9:Z54 N9:N5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5"/>
  <sheetViews>
    <sheetView showGridLines="0" zoomScale="76" zoomScaleNormal="76" zoomScalePageLayoutView="0" workbookViewId="0" topLeftCell="A1">
      <selection activeCell="U11" sqref="U11:X22"/>
    </sheetView>
  </sheetViews>
  <sheetFormatPr defaultColWidth="8.00390625" defaultRowHeight="15"/>
  <cols>
    <col min="1" max="1" width="25.28125" style="123" customWidth="1"/>
    <col min="2" max="2" width="38.140625" style="123" customWidth="1"/>
    <col min="3" max="3" width="9.57421875" style="123" customWidth="1"/>
    <col min="4" max="4" width="11.140625" style="123" customWidth="1"/>
    <col min="5" max="5" width="8.7109375" style="123" bestFit="1" customWidth="1"/>
    <col min="6" max="6" width="10.7109375" style="123" bestFit="1" customWidth="1"/>
    <col min="7" max="7" width="10.140625" style="123" customWidth="1"/>
    <col min="8" max="8" width="10.7109375" style="123" customWidth="1"/>
    <col min="9" max="9" width="9.7109375" style="123" customWidth="1"/>
    <col min="10" max="10" width="10.28125" style="123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10.28125" style="123" customWidth="1"/>
    <col min="16" max="16" width="11.8515625" style="123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2" width="11.7109375" style="123" bestFit="1" customWidth="1"/>
    <col min="23" max="23" width="10.28125" style="123" customWidth="1"/>
    <col min="24" max="24" width="11.28125" style="123" customWidth="1"/>
    <col min="25" max="25" width="11.71093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56" t="s">
        <v>28</v>
      </c>
      <c r="B1" s="452"/>
    </row>
    <row r="2" spans="24:27" ht="18">
      <c r="X2" s="475"/>
      <c r="Y2" s="476"/>
      <c r="Z2" s="476"/>
      <c r="AA2" s="475"/>
    </row>
    <row r="3" ht="5.25" customHeight="1" thickBot="1"/>
    <row r="4" spans="1:26" ht="24" customHeight="1" thickTop="1">
      <c r="A4" s="567" t="s">
        <v>126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9"/>
    </row>
    <row r="5" spans="1:26" ht="21" customHeight="1" thickBot="1">
      <c r="A5" s="581" t="s">
        <v>45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3"/>
    </row>
    <row r="6" spans="1:26" s="169" customFormat="1" ht="19.5" customHeight="1" thickBot="1" thickTop="1">
      <c r="A6" s="653" t="s">
        <v>121</v>
      </c>
      <c r="B6" s="653" t="s">
        <v>122</v>
      </c>
      <c r="C6" s="585" t="s">
        <v>36</v>
      </c>
      <c r="D6" s="586"/>
      <c r="E6" s="586"/>
      <c r="F6" s="586"/>
      <c r="G6" s="586"/>
      <c r="H6" s="586"/>
      <c r="I6" s="586"/>
      <c r="J6" s="586"/>
      <c r="K6" s="587"/>
      <c r="L6" s="587"/>
      <c r="M6" s="587"/>
      <c r="N6" s="588"/>
      <c r="O6" s="589" t="s">
        <v>35</v>
      </c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8"/>
    </row>
    <row r="7" spans="1:26" s="168" customFormat="1" ht="26.25" customHeight="1" thickBot="1">
      <c r="A7" s="654"/>
      <c r="B7" s="654"/>
      <c r="C7" s="661" t="s">
        <v>153</v>
      </c>
      <c r="D7" s="662"/>
      <c r="E7" s="662"/>
      <c r="F7" s="662"/>
      <c r="G7" s="663"/>
      <c r="H7" s="574" t="s">
        <v>34</v>
      </c>
      <c r="I7" s="661" t="s">
        <v>154</v>
      </c>
      <c r="J7" s="662"/>
      <c r="K7" s="662"/>
      <c r="L7" s="662"/>
      <c r="M7" s="663"/>
      <c r="N7" s="574" t="s">
        <v>33</v>
      </c>
      <c r="O7" s="664" t="s">
        <v>155</v>
      </c>
      <c r="P7" s="662"/>
      <c r="Q7" s="662"/>
      <c r="R7" s="662"/>
      <c r="S7" s="663"/>
      <c r="T7" s="574" t="s">
        <v>34</v>
      </c>
      <c r="U7" s="664" t="s">
        <v>156</v>
      </c>
      <c r="V7" s="662"/>
      <c r="W7" s="662"/>
      <c r="X7" s="662"/>
      <c r="Y7" s="663"/>
      <c r="Z7" s="574" t="s">
        <v>33</v>
      </c>
    </row>
    <row r="8" spans="1:26" s="163" customFormat="1" ht="26.25" customHeight="1">
      <c r="A8" s="655"/>
      <c r="B8" s="655"/>
      <c r="C8" s="557" t="s">
        <v>22</v>
      </c>
      <c r="D8" s="558"/>
      <c r="E8" s="559" t="s">
        <v>21</v>
      </c>
      <c r="F8" s="560"/>
      <c r="G8" s="561" t="s">
        <v>17</v>
      </c>
      <c r="H8" s="575"/>
      <c r="I8" s="557" t="s">
        <v>22</v>
      </c>
      <c r="J8" s="558"/>
      <c r="K8" s="559" t="s">
        <v>21</v>
      </c>
      <c r="L8" s="560"/>
      <c r="M8" s="561" t="s">
        <v>17</v>
      </c>
      <c r="N8" s="575"/>
      <c r="O8" s="558" t="s">
        <v>22</v>
      </c>
      <c r="P8" s="558"/>
      <c r="Q8" s="563" t="s">
        <v>21</v>
      </c>
      <c r="R8" s="558"/>
      <c r="S8" s="561" t="s">
        <v>17</v>
      </c>
      <c r="T8" s="575"/>
      <c r="U8" s="564" t="s">
        <v>22</v>
      </c>
      <c r="V8" s="560"/>
      <c r="W8" s="559" t="s">
        <v>21</v>
      </c>
      <c r="X8" s="580"/>
      <c r="Y8" s="561" t="s">
        <v>17</v>
      </c>
      <c r="Z8" s="575"/>
    </row>
    <row r="9" spans="1:26" s="163" customFormat="1" ht="31.5" thickBot="1">
      <c r="A9" s="656"/>
      <c r="B9" s="656"/>
      <c r="C9" s="166" t="s">
        <v>19</v>
      </c>
      <c r="D9" s="164" t="s">
        <v>18</v>
      </c>
      <c r="E9" s="165" t="s">
        <v>19</v>
      </c>
      <c r="F9" s="164" t="s">
        <v>18</v>
      </c>
      <c r="G9" s="562"/>
      <c r="H9" s="576"/>
      <c r="I9" s="166" t="s">
        <v>19</v>
      </c>
      <c r="J9" s="164" t="s">
        <v>18</v>
      </c>
      <c r="K9" s="165" t="s">
        <v>19</v>
      </c>
      <c r="L9" s="164" t="s">
        <v>18</v>
      </c>
      <c r="M9" s="562"/>
      <c r="N9" s="576"/>
      <c r="O9" s="167" t="s">
        <v>19</v>
      </c>
      <c r="P9" s="164" t="s">
        <v>18</v>
      </c>
      <c r="Q9" s="165" t="s">
        <v>19</v>
      </c>
      <c r="R9" s="164" t="s">
        <v>18</v>
      </c>
      <c r="S9" s="562"/>
      <c r="T9" s="576"/>
      <c r="U9" s="166" t="s">
        <v>19</v>
      </c>
      <c r="V9" s="164" t="s">
        <v>18</v>
      </c>
      <c r="W9" s="165" t="s">
        <v>19</v>
      </c>
      <c r="X9" s="164" t="s">
        <v>18</v>
      </c>
      <c r="Y9" s="562"/>
      <c r="Z9" s="576"/>
    </row>
    <row r="10" spans="1:26" s="152" customFormat="1" ht="18" customHeight="1" thickBot="1" thickTop="1">
      <c r="A10" s="162" t="s">
        <v>24</v>
      </c>
      <c r="B10" s="351"/>
      <c r="C10" s="161">
        <f>SUM(C11:C22)</f>
        <v>390384</v>
      </c>
      <c r="D10" s="155">
        <f>SUM(D11:D22)</f>
        <v>393366</v>
      </c>
      <c r="E10" s="156">
        <f>SUM(E11:E22)</f>
        <v>266</v>
      </c>
      <c r="F10" s="155">
        <f>SUM(F11:F22)</f>
        <v>521</v>
      </c>
      <c r="G10" s="154">
        <f aca="true" t="shared" si="0" ref="G10:G19">SUM(C10:F10)</f>
        <v>784537</v>
      </c>
      <c r="H10" s="158">
        <f aca="true" t="shared" si="1" ref="H10:H22">G10/$G$10</f>
        <v>1</v>
      </c>
      <c r="I10" s="157">
        <f>SUM(I11:I22)</f>
        <v>378041</v>
      </c>
      <c r="J10" s="155">
        <f>SUM(J11:J22)</f>
        <v>351944</v>
      </c>
      <c r="K10" s="156">
        <f>SUM(K11:K22)</f>
        <v>4320</v>
      </c>
      <c r="L10" s="155">
        <f>SUM(L11:L22)</f>
        <v>4222</v>
      </c>
      <c r="M10" s="154">
        <f aca="true" t="shared" si="2" ref="M10:M22">SUM(I10:L10)</f>
        <v>738527</v>
      </c>
      <c r="N10" s="160">
        <f aca="true" t="shared" si="3" ref="N10:N19">IF(ISERROR(G10/M10-1),"         /0",(G10/M10-1))</f>
        <v>0.06229968572577582</v>
      </c>
      <c r="O10" s="159">
        <f>SUM(O11:O22)</f>
        <v>1706281</v>
      </c>
      <c r="P10" s="155">
        <f>SUM(P11:P22)</f>
        <v>1628240</v>
      </c>
      <c r="Q10" s="156">
        <f>SUM(Q11:Q22)</f>
        <v>13542</v>
      </c>
      <c r="R10" s="155">
        <f>SUM(R11:R22)</f>
        <v>14141</v>
      </c>
      <c r="S10" s="154">
        <f aca="true" t="shared" si="4" ref="S10:S19">SUM(O10:R10)</f>
        <v>3362204</v>
      </c>
      <c r="T10" s="158">
        <f aca="true" t="shared" si="5" ref="T10:T22">S10/$S$10</f>
        <v>1</v>
      </c>
      <c r="U10" s="157">
        <f>SUM(U11:U22)</f>
        <v>1508180</v>
      </c>
      <c r="V10" s="155">
        <f>SUM(V11:V22)</f>
        <v>1436885</v>
      </c>
      <c r="W10" s="156">
        <f>SUM(W11:W22)</f>
        <v>17684</v>
      </c>
      <c r="X10" s="155">
        <f>SUM(X11:X22)</f>
        <v>15241</v>
      </c>
      <c r="Y10" s="154">
        <f aca="true" t="shared" si="6" ref="Y10:Y19">SUM(U10:X10)</f>
        <v>2977990</v>
      </c>
      <c r="Z10" s="153">
        <f>IF(ISERROR(S10/Y10-1),"         /0",(S10/Y10-1))</f>
        <v>0.12901789462019675</v>
      </c>
    </row>
    <row r="11" spans="1:26" ht="21" customHeight="1" thickTop="1">
      <c r="A11" s="151" t="s">
        <v>375</v>
      </c>
      <c r="B11" s="352" t="s">
        <v>376</v>
      </c>
      <c r="C11" s="149">
        <v>267951</v>
      </c>
      <c r="D11" s="145">
        <v>275067</v>
      </c>
      <c r="E11" s="146">
        <v>172</v>
      </c>
      <c r="F11" s="145">
        <v>433</v>
      </c>
      <c r="G11" s="144">
        <f t="shared" si="0"/>
        <v>543623</v>
      </c>
      <c r="H11" s="148">
        <f t="shared" si="1"/>
        <v>0.6929220674104599</v>
      </c>
      <c r="I11" s="147">
        <v>250208</v>
      </c>
      <c r="J11" s="145">
        <v>235110</v>
      </c>
      <c r="K11" s="146">
        <v>2268</v>
      </c>
      <c r="L11" s="145">
        <v>2354</v>
      </c>
      <c r="M11" s="144">
        <f t="shared" si="2"/>
        <v>489940</v>
      </c>
      <c r="N11" s="150">
        <f t="shared" si="3"/>
        <v>0.10957055966036666</v>
      </c>
      <c r="O11" s="149">
        <v>1158580</v>
      </c>
      <c r="P11" s="145">
        <v>1132402</v>
      </c>
      <c r="Q11" s="146">
        <v>8379</v>
      </c>
      <c r="R11" s="145">
        <v>8636</v>
      </c>
      <c r="S11" s="144">
        <f t="shared" si="4"/>
        <v>2307997</v>
      </c>
      <c r="T11" s="148">
        <f t="shared" si="5"/>
        <v>0.6864535881820377</v>
      </c>
      <c r="U11" s="147">
        <v>994811</v>
      </c>
      <c r="V11" s="145">
        <v>972726</v>
      </c>
      <c r="W11" s="146">
        <v>10200</v>
      </c>
      <c r="X11" s="145">
        <v>7461</v>
      </c>
      <c r="Y11" s="144">
        <f t="shared" si="6"/>
        <v>1985198</v>
      </c>
      <c r="Z11" s="143">
        <f aca="true" t="shared" si="7" ref="Z11:Z19">IF(ISERROR(S11/Y11-1),"         /0",IF(S11/Y11&gt;5,"  *  ",(S11/Y11-1)))</f>
        <v>0.16260292424231748</v>
      </c>
    </row>
    <row r="12" spans="1:26" ht="21" customHeight="1">
      <c r="A12" s="142" t="s">
        <v>377</v>
      </c>
      <c r="B12" s="353" t="s">
        <v>378</v>
      </c>
      <c r="C12" s="140">
        <v>41442</v>
      </c>
      <c r="D12" s="136">
        <v>41844</v>
      </c>
      <c r="E12" s="137">
        <v>21</v>
      </c>
      <c r="F12" s="136">
        <v>25</v>
      </c>
      <c r="G12" s="135">
        <f t="shared" si="0"/>
        <v>83332</v>
      </c>
      <c r="H12" s="139">
        <f t="shared" si="1"/>
        <v>0.10621806237309393</v>
      </c>
      <c r="I12" s="138">
        <v>47575</v>
      </c>
      <c r="J12" s="136">
        <v>43965</v>
      </c>
      <c r="K12" s="137">
        <v>793</v>
      </c>
      <c r="L12" s="136">
        <v>821</v>
      </c>
      <c r="M12" s="144">
        <f t="shared" si="2"/>
        <v>93154</v>
      </c>
      <c r="N12" s="141">
        <f t="shared" si="3"/>
        <v>-0.10543830646027008</v>
      </c>
      <c r="O12" s="140">
        <v>190435</v>
      </c>
      <c r="P12" s="136">
        <v>181153</v>
      </c>
      <c r="Q12" s="137">
        <v>2739</v>
      </c>
      <c r="R12" s="136">
        <v>2959</v>
      </c>
      <c r="S12" s="135">
        <f t="shared" si="4"/>
        <v>377286</v>
      </c>
      <c r="T12" s="139">
        <f t="shared" si="5"/>
        <v>0.11221389302969124</v>
      </c>
      <c r="U12" s="138">
        <v>178644</v>
      </c>
      <c r="V12" s="136">
        <v>167118</v>
      </c>
      <c r="W12" s="137">
        <v>2381</v>
      </c>
      <c r="X12" s="136">
        <v>2935</v>
      </c>
      <c r="Y12" s="135">
        <f t="shared" si="6"/>
        <v>351078</v>
      </c>
      <c r="Z12" s="134">
        <f t="shared" si="7"/>
        <v>0.0746500777604977</v>
      </c>
    </row>
    <row r="13" spans="1:26" ht="21" customHeight="1">
      <c r="A13" s="142" t="s">
        <v>379</v>
      </c>
      <c r="B13" s="353" t="s">
        <v>380</v>
      </c>
      <c r="C13" s="140">
        <v>30237</v>
      </c>
      <c r="D13" s="136">
        <v>29076</v>
      </c>
      <c r="E13" s="137">
        <v>3</v>
      </c>
      <c r="F13" s="136">
        <v>11</v>
      </c>
      <c r="G13" s="135">
        <f t="shared" si="0"/>
        <v>59327</v>
      </c>
      <c r="H13" s="139">
        <f t="shared" si="1"/>
        <v>0.07562039776326675</v>
      </c>
      <c r="I13" s="138">
        <v>32317</v>
      </c>
      <c r="J13" s="136">
        <v>28829</v>
      </c>
      <c r="K13" s="137">
        <v>782</v>
      </c>
      <c r="L13" s="136">
        <v>616</v>
      </c>
      <c r="M13" s="144">
        <f t="shared" si="2"/>
        <v>62544</v>
      </c>
      <c r="N13" s="141">
        <f t="shared" si="3"/>
        <v>-0.05143578920440006</v>
      </c>
      <c r="O13" s="140">
        <v>135294</v>
      </c>
      <c r="P13" s="136">
        <v>114713</v>
      </c>
      <c r="Q13" s="137">
        <v>2172</v>
      </c>
      <c r="R13" s="136">
        <v>2258</v>
      </c>
      <c r="S13" s="135">
        <f t="shared" si="4"/>
        <v>254437</v>
      </c>
      <c r="T13" s="139">
        <f t="shared" si="5"/>
        <v>0.07567565799100828</v>
      </c>
      <c r="U13" s="138">
        <v>132875</v>
      </c>
      <c r="V13" s="136">
        <v>112702</v>
      </c>
      <c r="W13" s="137">
        <v>2751</v>
      </c>
      <c r="X13" s="136">
        <v>2668</v>
      </c>
      <c r="Y13" s="135">
        <f t="shared" si="6"/>
        <v>250996</v>
      </c>
      <c r="Z13" s="134">
        <f t="shared" si="7"/>
        <v>0.013709381822818001</v>
      </c>
    </row>
    <row r="14" spans="1:26" ht="21" customHeight="1">
      <c r="A14" s="142" t="s">
        <v>381</v>
      </c>
      <c r="B14" s="353" t="s">
        <v>382</v>
      </c>
      <c r="C14" s="140">
        <v>20648</v>
      </c>
      <c r="D14" s="136">
        <v>19591</v>
      </c>
      <c r="E14" s="137">
        <v>22</v>
      </c>
      <c r="F14" s="136">
        <v>22</v>
      </c>
      <c r="G14" s="135">
        <f>SUM(C14:F14)</f>
        <v>40283</v>
      </c>
      <c r="H14" s="139">
        <f t="shared" si="1"/>
        <v>0.05134620801823241</v>
      </c>
      <c r="I14" s="138">
        <v>16666</v>
      </c>
      <c r="J14" s="136">
        <v>16197</v>
      </c>
      <c r="K14" s="137">
        <v>37</v>
      </c>
      <c r="L14" s="136">
        <v>14</v>
      </c>
      <c r="M14" s="144">
        <f>SUM(I14:L14)</f>
        <v>32914</v>
      </c>
      <c r="N14" s="141">
        <f>IF(ISERROR(G14/M14-1),"         /0",(G14/M14-1))</f>
        <v>0.2238864920702437</v>
      </c>
      <c r="O14" s="140">
        <v>86795</v>
      </c>
      <c r="P14" s="136">
        <v>83105</v>
      </c>
      <c r="Q14" s="137">
        <v>102</v>
      </c>
      <c r="R14" s="136">
        <v>201</v>
      </c>
      <c r="S14" s="135">
        <f>SUM(O14:R14)</f>
        <v>170203</v>
      </c>
      <c r="T14" s="139">
        <f t="shared" si="5"/>
        <v>0.05062244884605455</v>
      </c>
      <c r="U14" s="138">
        <v>73549</v>
      </c>
      <c r="V14" s="136">
        <v>73109</v>
      </c>
      <c r="W14" s="137">
        <v>103</v>
      </c>
      <c r="X14" s="136">
        <v>64</v>
      </c>
      <c r="Y14" s="135">
        <f>SUM(U14:X14)</f>
        <v>146825</v>
      </c>
      <c r="Z14" s="134">
        <f>IF(ISERROR(S14/Y14-1),"         /0",IF(S14/Y14&gt;5,"  *  ",(S14/Y14-1)))</f>
        <v>0.15922356546909588</v>
      </c>
    </row>
    <row r="15" spans="1:26" ht="21" customHeight="1">
      <c r="A15" s="142" t="s">
        <v>383</v>
      </c>
      <c r="B15" s="353" t="s">
        <v>384</v>
      </c>
      <c r="C15" s="140">
        <v>8248</v>
      </c>
      <c r="D15" s="136">
        <v>8408</v>
      </c>
      <c r="E15" s="137">
        <v>2</v>
      </c>
      <c r="F15" s="136">
        <v>0</v>
      </c>
      <c r="G15" s="135">
        <f t="shared" si="0"/>
        <v>16658</v>
      </c>
      <c r="H15" s="139">
        <f t="shared" si="1"/>
        <v>0.02123290552262035</v>
      </c>
      <c r="I15" s="138">
        <v>9514</v>
      </c>
      <c r="J15" s="136">
        <v>8891</v>
      </c>
      <c r="K15" s="137">
        <v>4</v>
      </c>
      <c r="L15" s="136">
        <v>4</v>
      </c>
      <c r="M15" s="144">
        <f t="shared" si="2"/>
        <v>18413</v>
      </c>
      <c r="N15" s="141">
        <f t="shared" si="3"/>
        <v>-0.09531309400966703</v>
      </c>
      <c r="O15" s="140">
        <v>38218</v>
      </c>
      <c r="P15" s="136">
        <v>36827</v>
      </c>
      <c r="Q15" s="137">
        <v>59</v>
      </c>
      <c r="R15" s="136">
        <v>5</v>
      </c>
      <c r="S15" s="135">
        <f t="shared" si="4"/>
        <v>75109</v>
      </c>
      <c r="T15" s="139">
        <f t="shared" si="5"/>
        <v>0.022339215585966823</v>
      </c>
      <c r="U15" s="138">
        <v>41107</v>
      </c>
      <c r="V15" s="136">
        <v>38631</v>
      </c>
      <c r="W15" s="137">
        <v>45</v>
      </c>
      <c r="X15" s="136">
        <v>40</v>
      </c>
      <c r="Y15" s="135">
        <f t="shared" si="6"/>
        <v>79823</v>
      </c>
      <c r="Z15" s="134">
        <f t="shared" si="7"/>
        <v>-0.059055660649186326</v>
      </c>
    </row>
    <row r="16" spans="1:26" ht="21" customHeight="1">
      <c r="A16" s="142" t="s">
        <v>391</v>
      </c>
      <c r="B16" s="353" t="s">
        <v>392</v>
      </c>
      <c r="C16" s="140">
        <v>7094</v>
      </c>
      <c r="D16" s="136">
        <v>5936</v>
      </c>
      <c r="E16" s="137">
        <v>15</v>
      </c>
      <c r="F16" s="136">
        <v>5</v>
      </c>
      <c r="G16" s="135">
        <f>SUM(C16:F16)</f>
        <v>13050</v>
      </c>
      <c r="H16" s="139">
        <f>G16/$G$10</f>
        <v>0.016634014711861902</v>
      </c>
      <c r="I16" s="138">
        <v>6851</v>
      </c>
      <c r="J16" s="136">
        <v>6157</v>
      </c>
      <c r="K16" s="137">
        <v>6</v>
      </c>
      <c r="L16" s="136">
        <v>0</v>
      </c>
      <c r="M16" s="144">
        <f>SUM(I16:L16)</f>
        <v>13014</v>
      </c>
      <c r="N16" s="141">
        <f>IF(ISERROR(G16/M16-1),"         /0",(G16/M16-1))</f>
        <v>0.0027662517289073207</v>
      </c>
      <c r="O16" s="140">
        <v>31725</v>
      </c>
      <c r="P16" s="136">
        <v>24334</v>
      </c>
      <c r="Q16" s="137">
        <v>24</v>
      </c>
      <c r="R16" s="136">
        <v>5</v>
      </c>
      <c r="S16" s="135">
        <f>SUM(O16:R16)</f>
        <v>56088</v>
      </c>
      <c r="T16" s="139">
        <f>S16/$S$10</f>
        <v>0.016681914601255603</v>
      </c>
      <c r="U16" s="138">
        <v>29368</v>
      </c>
      <c r="V16" s="136">
        <v>23085</v>
      </c>
      <c r="W16" s="137">
        <v>53</v>
      </c>
      <c r="X16" s="136">
        <v>13</v>
      </c>
      <c r="Y16" s="135">
        <f>SUM(U16:X16)</f>
        <v>52519</v>
      </c>
      <c r="Z16" s="134">
        <f>IF(ISERROR(S16/Y16-1),"         /0",IF(S16/Y16&gt;5,"  *  ",(S16/Y16-1)))</f>
        <v>0.0679563586511549</v>
      </c>
    </row>
    <row r="17" spans="1:26" ht="21" customHeight="1">
      <c r="A17" s="142" t="s">
        <v>387</v>
      </c>
      <c r="B17" s="353" t="s">
        <v>388</v>
      </c>
      <c r="C17" s="140">
        <v>4878</v>
      </c>
      <c r="D17" s="136">
        <v>4425</v>
      </c>
      <c r="E17" s="137">
        <v>1</v>
      </c>
      <c r="F17" s="136">
        <v>2</v>
      </c>
      <c r="G17" s="135">
        <f>SUM(C17:F17)</f>
        <v>9306</v>
      </c>
      <c r="H17" s="139">
        <f t="shared" si="1"/>
        <v>0.011861773249700142</v>
      </c>
      <c r="I17" s="138">
        <v>5280</v>
      </c>
      <c r="J17" s="136">
        <v>4579</v>
      </c>
      <c r="K17" s="137">
        <v>394</v>
      </c>
      <c r="L17" s="136">
        <v>394</v>
      </c>
      <c r="M17" s="135">
        <f t="shared" si="2"/>
        <v>10647</v>
      </c>
      <c r="N17" s="141">
        <f>IF(ISERROR(G17/M17-1),"         /0",(G17/M17-1))</f>
        <v>-0.1259509721048182</v>
      </c>
      <c r="O17" s="140">
        <v>21413</v>
      </c>
      <c r="P17" s="136">
        <v>18505</v>
      </c>
      <c r="Q17" s="137">
        <v>4</v>
      </c>
      <c r="R17" s="136">
        <v>11</v>
      </c>
      <c r="S17" s="135">
        <f>SUM(O17:R17)</f>
        <v>39933</v>
      </c>
      <c r="T17" s="139">
        <f t="shared" si="5"/>
        <v>0.011877030662030025</v>
      </c>
      <c r="U17" s="138">
        <v>17229</v>
      </c>
      <c r="V17" s="136">
        <v>14875</v>
      </c>
      <c r="W17" s="137">
        <v>2051</v>
      </c>
      <c r="X17" s="136">
        <v>1945</v>
      </c>
      <c r="Y17" s="135">
        <f>SUM(U17:X17)</f>
        <v>36100</v>
      </c>
      <c r="Z17" s="134">
        <f>IF(ISERROR(S17/Y17-1),"         /0",IF(S17/Y17&gt;5,"  *  ",(S17/Y17-1)))</f>
        <v>0.10617728531855963</v>
      </c>
    </row>
    <row r="18" spans="1:26" ht="21" customHeight="1">
      <c r="A18" s="142" t="s">
        <v>385</v>
      </c>
      <c r="B18" s="353" t="s">
        <v>386</v>
      </c>
      <c r="C18" s="140">
        <v>2840</v>
      </c>
      <c r="D18" s="136">
        <v>2849</v>
      </c>
      <c r="E18" s="137">
        <v>23</v>
      </c>
      <c r="F18" s="136">
        <v>23</v>
      </c>
      <c r="G18" s="135">
        <f t="shared" si="0"/>
        <v>5735</v>
      </c>
      <c r="H18" s="139">
        <f t="shared" si="1"/>
        <v>0.0073100440132205366</v>
      </c>
      <c r="I18" s="138">
        <v>3563</v>
      </c>
      <c r="J18" s="136">
        <v>3035</v>
      </c>
      <c r="K18" s="137">
        <v>1</v>
      </c>
      <c r="L18" s="136"/>
      <c r="M18" s="135">
        <f t="shared" si="2"/>
        <v>6599</v>
      </c>
      <c r="N18" s="141">
        <f t="shared" si="3"/>
        <v>-0.13092892862554928</v>
      </c>
      <c r="O18" s="140">
        <v>13345</v>
      </c>
      <c r="P18" s="136">
        <v>12149</v>
      </c>
      <c r="Q18" s="137">
        <v>23</v>
      </c>
      <c r="R18" s="136">
        <v>23</v>
      </c>
      <c r="S18" s="135">
        <f t="shared" si="4"/>
        <v>25540</v>
      </c>
      <c r="T18" s="139">
        <f t="shared" si="5"/>
        <v>0.007596207725646629</v>
      </c>
      <c r="U18" s="138">
        <v>13369</v>
      </c>
      <c r="V18" s="136">
        <v>12138</v>
      </c>
      <c r="W18" s="137">
        <v>1</v>
      </c>
      <c r="X18" s="136">
        <v>5</v>
      </c>
      <c r="Y18" s="135">
        <f t="shared" si="6"/>
        <v>25513</v>
      </c>
      <c r="Z18" s="134">
        <f t="shared" si="7"/>
        <v>0.001058284012072308</v>
      </c>
    </row>
    <row r="19" spans="1:26" ht="21" customHeight="1">
      <c r="A19" s="142" t="s">
        <v>399</v>
      </c>
      <c r="B19" s="353" t="s">
        <v>400</v>
      </c>
      <c r="C19" s="140">
        <v>2557</v>
      </c>
      <c r="D19" s="136">
        <v>2005</v>
      </c>
      <c r="E19" s="137">
        <v>0</v>
      </c>
      <c r="F19" s="136">
        <v>0</v>
      </c>
      <c r="G19" s="135">
        <f t="shared" si="0"/>
        <v>4562</v>
      </c>
      <c r="H19" s="139">
        <f t="shared" si="1"/>
        <v>0.0058148946448669725</v>
      </c>
      <c r="I19" s="138">
        <v>2221</v>
      </c>
      <c r="J19" s="136">
        <v>1881</v>
      </c>
      <c r="K19" s="137"/>
      <c r="L19" s="136"/>
      <c r="M19" s="135">
        <f t="shared" si="2"/>
        <v>4102</v>
      </c>
      <c r="N19" s="141">
        <f t="shared" si="3"/>
        <v>0.11214041930765473</v>
      </c>
      <c r="O19" s="140">
        <v>10884</v>
      </c>
      <c r="P19" s="136">
        <v>8385</v>
      </c>
      <c r="Q19" s="137">
        <v>0</v>
      </c>
      <c r="R19" s="136"/>
      <c r="S19" s="135">
        <f t="shared" si="4"/>
        <v>19269</v>
      </c>
      <c r="T19" s="139">
        <f t="shared" si="5"/>
        <v>0.005731062124725329</v>
      </c>
      <c r="U19" s="138">
        <v>9053</v>
      </c>
      <c r="V19" s="136">
        <v>7558</v>
      </c>
      <c r="W19" s="137">
        <v>2</v>
      </c>
      <c r="X19" s="136">
        <v>12</v>
      </c>
      <c r="Y19" s="135">
        <f t="shared" si="6"/>
        <v>16625</v>
      </c>
      <c r="Z19" s="134">
        <f t="shared" si="7"/>
        <v>0.15903759398496242</v>
      </c>
    </row>
    <row r="20" spans="1:26" ht="21" customHeight="1">
      <c r="A20" s="142" t="s">
        <v>393</v>
      </c>
      <c r="B20" s="353" t="s">
        <v>394</v>
      </c>
      <c r="C20" s="140">
        <v>2159</v>
      </c>
      <c r="D20" s="136">
        <v>2091</v>
      </c>
      <c r="E20" s="137">
        <v>0</v>
      </c>
      <c r="F20" s="136">
        <v>0</v>
      </c>
      <c r="G20" s="135">
        <f>SUM(C20:F20)</f>
        <v>4250</v>
      </c>
      <c r="H20" s="139">
        <f t="shared" si="1"/>
        <v>0.005417207856353493</v>
      </c>
      <c r="I20" s="138">
        <v>1620</v>
      </c>
      <c r="J20" s="136">
        <v>1421</v>
      </c>
      <c r="K20" s="137"/>
      <c r="L20" s="136"/>
      <c r="M20" s="144">
        <f t="shared" si="2"/>
        <v>3041</v>
      </c>
      <c r="N20" s="141">
        <f>IF(ISERROR(G20/M20-1),"         /0",(G20/M20-1))</f>
        <v>0.3975665899375205</v>
      </c>
      <c r="O20" s="140">
        <v>8811</v>
      </c>
      <c r="P20" s="136">
        <v>8394</v>
      </c>
      <c r="Q20" s="137">
        <v>0</v>
      </c>
      <c r="R20" s="136"/>
      <c r="S20" s="135">
        <f>SUM(O20:R20)</f>
        <v>17205</v>
      </c>
      <c r="T20" s="139">
        <f t="shared" si="5"/>
        <v>0.005117179088478867</v>
      </c>
      <c r="U20" s="138">
        <v>7158</v>
      </c>
      <c r="V20" s="136">
        <v>6441</v>
      </c>
      <c r="W20" s="137">
        <v>0</v>
      </c>
      <c r="X20" s="136">
        <v>5</v>
      </c>
      <c r="Y20" s="135">
        <f>SUM(U20:X20)</f>
        <v>13604</v>
      </c>
      <c r="Z20" s="134">
        <f>IF(ISERROR(S20/Y20-1),"         /0",IF(S20/Y20&gt;5,"  *  ",(S20/Y20-1)))</f>
        <v>0.2647015583651866</v>
      </c>
    </row>
    <row r="21" spans="1:26" ht="21" customHeight="1">
      <c r="A21" s="142" t="s">
        <v>389</v>
      </c>
      <c r="B21" s="353" t="s">
        <v>390</v>
      </c>
      <c r="C21" s="140">
        <v>644</v>
      </c>
      <c r="D21" s="136">
        <v>450</v>
      </c>
      <c r="E21" s="137">
        <v>0</v>
      </c>
      <c r="F21" s="136">
        <v>0</v>
      </c>
      <c r="G21" s="135">
        <f>SUM(C21:F21)</f>
        <v>1094</v>
      </c>
      <c r="H21" s="139">
        <f t="shared" si="1"/>
        <v>0.0013944530340825225</v>
      </c>
      <c r="I21" s="138">
        <v>536</v>
      </c>
      <c r="J21" s="136">
        <v>421</v>
      </c>
      <c r="K21" s="137">
        <v>3</v>
      </c>
      <c r="L21" s="136">
        <v>0</v>
      </c>
      <c r="M21" s="144">
        <f t="shared" si="2"/>
        <v>960</v>
      </c>
      <c r="N21" s="141">
        <f>IF(ISERROR(G21/M21-1),"         /0",(G21/M21-1))</f>
        <v>0.1395833333333334</v>
      </c>
      <c r="O21" s="140">
        <v>2811</v>
      </c>
      <c r="P21" s="136">
        <v>2037</v>
      </c>
      <c r="Q21" s="137"/>
      <c r="R21" s="136"/>
      <c r="S21" s="135">
        <f>SUM(O21:R21)</f>
        <v>4848</v>
      </c>
      <c r="T21" s="139">
        <f t="shared" si="5"/>
        <v>0.0014419113176951785</v>
      </c>
      <c r="U21" s="138">
        <v>2706</v>
      </c>
      <c r="V21" s="136">
        <v>2096</v>
      </c>
      <c r="W21" s="137">
        <v>6</v>
      </c>
      <c r="X21" s="136">
        <v>5</v>
      </c>
      <c r="Y21" s="135">
        <f>SUM(U21:X21)</f>
        <v>4813</v>
      </c>
      <c r="Z21" s="134">
        <f>IF(ISERROR(S21/Y21-1),"         /0",IF(S21/Y21&gt;5,"  *  ",(S21/Y21-1)))</f>
        <v>0.007271971743195493</v>
      </c>
    </row>
    <row r="22" spans="1:26" ht="21" customHeight="1" thickBot="1">
      <c r="A22" s="133" t="s">
        <v>56</v>
      </c>
      <c r="B22" s="354"/>
      <c r="C22" s="131">
        <v>1686</v>
      </c>
      <c r="D22" s="127">
        <v>1624</v>
      </c>
      <c r="E22" s="128">
        <v>7</v>
      </c>
      <c r="F22" s="127">
        <v>0</v>
      </c>
      <c r="G22" s="126">
        <f>SUM(C22:F22)</f>
        <v>3317</v>
      </c>
      <c r="H22" s="130">
        <f t="shared" si="1"/>
        <v>0.004227971402241067</v>
      </c>
      <c r="I22" s="129">
        <v>1690</v>
      </c>
      <c r="J22" s="127">
        <v>1458</v>
      </c>
      <c r="K22" s="128">
        <v>32</v>
      </c>
      <c r="L22" s="127">
        <v>19</v>
      </c>
      <c r="M22" s="422">
        <f t="shared" si="2"/>
        <v>3199</v>
      </c>
      <c r="N22" s="132">
        <f>IF(ISERROR(G22/M22-1),"         /0",(G22/M22-1))</f>
        <v>0.03688652703969986</v>
      </c>
      <c r="O22" s="131">
        <v>7970</v>
      </c>
      <c r="P22" s="127">
        <v>6236</v>
      </c>
      <c r="Q22" s="128">
        <v>40</v>
      </c>
      <c r="R22" s="127">
        <v>43</v>
      </c>
      <c r="S22" s="126">
        <f>SUM(O22:R22)</f>
        <v>14289</v>
      </c>
      <c r="T22" s="130">
        <f t="shared" si="5"/>
        <v>0.004249890845409737</v>
      </c>
      <c r="U22" s="129">
        <v>8311</v>
      </c>
      <c r="V22" s="127">
        <v>6406</v>
      </c>
      <c r="W22" s="128">
        <v>91</v>
      </c>
      <c r="X22" s="127">
        <v>88</v>
      </c>
      <c r="Y22" s="126">
        <f>SUM(U22:X22)</f>
        <v>14896</v>
      </c>
      <c r="Z22" s="125">
        <f>IF(ISERROR(S22/Y22-1),"         /0",IF(S22/Y22&gt;5,"  *  ",(S22/Y22-1)))</f>
        <v>-0.040749194414608</v>
      </c>
    </row>
    <row r="23" spans="1:2" ht="15" thickTop="1">
      <c r="A23" s="124" t="s">
        <v>43</v>
      </c>
      <c r="B23" s="124"/>
    </row>
    <row r="24" spans="1:2" ht="15">
      <c r="A24" s="124" t="s">
        <v>147</v>
      </c>
      <c r="B24" s="124"/>
    </row>
    <row r="25" spans="1:3" ht="14.25">
      <c r="A25" s="355" t="s">
        <v>123</v>
      </c>
      <c r="B25" s="356"/>
      <c r="C25" s="356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3:Z65536 N23:N65536 Z4 N4 N6 Z6">
    <cfRule type="cellIs" priority="9" dxfId="93" operator="lessThan" stopIfTrue="1">
      <formula>0</formula>
    </cfRule>
  </conditionalFormatting>
  <conditionalFormatting sqref="N10:N22 Z10:Z22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4">
      <selection activeCell="A3" sqref="A3"/>
    </sheetView>
  </sheetViews>
  <sheetFormatPr defaultColWidth="11.28125" defaultRowHeight="15"/>
  <cols>
    <col min="1" max="16384" width="11.28125" style="339" customWidth="1"/>
  </cols>
  <sheetData>
    <row r="1" spans="1:8" ht="12.75" thickBot="1">
      <c r="A1" s="338"/>
      <c r="B1" s="338"/>
      <c r="C1" s="338"/>
      <c r="D1" s="338"/>
      <c r="E1" s="338"/>
      <c r="F1" s="338"/>
      <c r="G1" s="338"/>
      <c r="H1" s="338"/>
    </row>
    <row r="2" spans="1:14" ht="31.5" thickBot="1" thickTop="1">
      <c r="A2" s="340" t="s">
        <v>148</v>
      </c>
      <c r="B2" s="341"/>
      <c r="M2" s="493" t="s">
        <v>28</v>
      </c>
      <c r="N2" s="494"/>
    </row>
    <row r="3" spans="1:2" ht="25.5" thickTop="1">
      <c r="A3" s="342" t="s">
        <v>38</v>
      </c>
      <c r="B3" s="343"/>
    </row>
    <row r="9" spans="1:14" ht="27">
      <c r="A9" s="359" t="s">
        <v>110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</row>
    <row r="10" spans="1:14" ht="15.75">
      <c r="A10" s="345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</row>
    <row r="11" ht="15">
      <c r="A11" s="358" t="s">
        <v>133</v>
      </c>
    </row>
    <row r="12" ht="15">
      <c r="A12" s="358" t="s">
        <v>134</v>
      </c>
    </row>
    <row r="13" ht="15">
      <c r="A13" s="358" t="s">
        <v>135</v>
      </c>
    </row>
    <row r="15" ht="15">
      <c r="A15" s="358"/>
    </row>
    <row r="16" ht="15">
      <c r="A16" s="358"/>
    </row>
    <row r="17" ht="27">
      <c r="A17" s="359" t="s">
        <v>132</v>
      </c>
    </row>
    <row r="20" ht="22.5">
      <c r="A20" s="347" t="s">
        <v>111</v>
      </c>
    </row>
    <row r="22" ht="15.75">
      <c r="A22" s="346" t="s">
        <v>112</v>
      </c>
    </row>
    <row r="23" ht="15.75">
      <c r="A23" s="346"/>
    </row>
    <row r="24" ht="22.5">
      <c r="A24" s="347" t="s">
        <v>113</v>
      </c>
    </row>
    <row r="25" ht="15.75">
      <c r="A25" s="346" t="s">
        <v>114</v>
      </c>
    </row>
    <row r="26" ht="15.75">
      <c r="A26" s="346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M11" sqref="M11"/>
    </sheetView>
  </sheetViews>
  <sheetFormatPr defaultColWidth="8.00390625" defaultRowHeight="15"/>
  <cols>
    <col min="1" max="1" width="23.28125" style="123" customWidth="1"/>
    <col min="2" max="2" width="35.28125" style="123" customWidth="1"/>
    <col min="3" max="3" width="8.421875" style="123" customWidth="1"/>
    <col min="4" max="4" width="10.57421875" style="123" customWidth="1"/>
    <col min="5" max="5" width="8.7109375" style="123" bestFit="1" customWidth="1"/>
    <col min="6" max="6" width="10.7109375" style="123" bestFit="1" customWidth="1"/>
    <col min="7" max="7" width="8.00390625" style="123" customWidth="1"/>
    <col min="8" max="8" width="8.28125" style="123" customWidth="1"/>
    <col min="9" max="9" width="9.710937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8.28125" style="123" customWidth="1"/>
    <col min="14" max="14" width="9.28125" style="123" customWidth="1"/>
    <col min="15" max="15" width="9.7109375" style="123" bestFit="1" customWidth="1"/>
    <col min="16" max="16" width="11.140625" style="123" customWidth="1"/>
    <col min="17" max="17" width="9.28125" style="123" customWidth="1"/>
    <col min="18" max="18" width="10.710937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10.28125" style="123" customWidth="1"/>
    <col min="23" max="23" width="9.2812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65" t="s">
        <v>28</v>
      </c>
      <c r="Z1" s="566"/>
    </row>
    <row r="2" ht="5.25" customHeight="1" thickBot="1"/>
    <row r="3" spans="1:26" ht="24" customHeight="1" thickTop="1">
      <c r="A3" s="567" t="s">
        <v>127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9"/>
    </row>
    <row r="4" spans="1:26" ht="21" customHeight="1" thickBot="1">
      <c r="A4" s="581" t="s">
        <v>45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3"/>
    </row>
    <row r="5" spans="1:26" s="169" customFormat="1" ht="19.5" customHeight="1" thickBot="1" thickTop="1">
      <c r="A5" s="653" t="s">
        <v>121</v>
      </c>
      <c r="B5" s="653" t="s">
        <v>122</v>
      </c>
      <c r="C5" s="668" t="s">
        <v>36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70"/>
      <c r="O5" s="671" t="s">
        <v>35</v>
      </c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70"/>
    </row>
    <row r="6" spans="1:26" s="168" customFormat="1" ht="26.25" customHeight="1" thickBot="1">
      <c r="A6" s="654"/>
      <c r="B6" s="654"/>
      <c r="C6" s="661" t="s">
        <v>153</v>
      </c>
      <c r="D6" s="662"/>
      <c r="E6" s="662"/>
      <c r="F6" s="662"/>
      <c r="G6" s="663"/>
      <c r="H6" s="672" t="s">
        <v>34</v>
      </c>
      <c r="I6" s="661" t="s">
        <v>154</v>
      </c>
      <c r="J6" s="662"/>
      <c r="K6" s="662"/>
      <c r="L6" s="662"/>
      <c r="M6" s="663"/>
      <c r="N6" s="672" t="s">
        <v>33</v>
      </c>
      <c r="O6" s="664" t="s">
        <v>155</v>
      </c>
      <c r="P6" s="662"/>
      <c r="Q6" s="662"/>
      <c r="R6" s="662"/>
      <c r="S6" s="663"/>
      <c r="T6" s="672" t="s">
        <v>34</v>
      </c>
      <c r="U6" s="664" t="s">
        <v>156</v>
      </c>
      <c r="V6" s="662"/>
      <c r="W6" s="662"/>
      <c r="X6" s="662"/>
      <c r="Y6" s="663"/>
      <c r="Z6" s="672" t="s">
        <v>33</v>
      </c>
    </row>
    <row r="7" spans="1:26" s="163" customFormat="1" ht="26.25" customHeight="1">
      <c r="A7" s="655"/>
      <c r="B7" s="655"/>
      <c r="C7" s="564" t="s">
        <v>22</v>
      </c>
      <c r="D7" s="580"/>
      <c r="E7" s="559" t="s">
        <v>21</v>
      </c>
      <c r="F7" s="580"/>
      <c r="G7" s="561" t="s">
        <v>17</v>
      </c>
      <c r="H7" s="575"/>
      <c r="I7" s="675" t="s">
        <v>22</v>
      </c>
      <c r="J7" s="580"/>
      <c r="K7" s="559" t="s">
        <v>21</v>
      </c>
      <c r="L7" s="580"/>
      <c r="M7" s="561" t="s">
        <v>17</v>
      </c>
      <c r="N7" s="575"/>
      <c r="O7" s="675" t="s">
        <v>22</v>
      </c>
      <c r="P7" s="580"/>
      <c r="Q7" s="559" t="s">
        <v>21</v>
      </c>
      <c r="R7" s="580"/>
      <c r="S7" s="561" t="s">
        <v>17</v>
      </c>
      <c r="T7" s="575"/>
      <c r="U7" s="675" t="s">
        <v>22</v>
      </c>
      <c r="V7" s="580"/>
      <c r="W7" s="559" t="s">
        <v>21</v>
      </c>
      <c r="X7" s="580"/>
      <c r="Y7" s="561" t="s">
        <v>17</v>
      </c>
      <c r="Z7" s="575"/>
    </row>
    <row r="8" spans="1:26" s="163" customFormat="1" ht="19.5" customHeight="1" thickBot="1">
      <c r="A8" s="656"/>
      <c r="B8" s="656"/>
      <c r="C8" s="166" t="s">
        <v>31</v>
      </c>
      <c r="D8" s="164" t="s">
        <v>30</v>
      </c>
      <c r="E8" s="165" t="s">
        <v>31</v>
      </c>
      <c r="F8" s="357" t="s">
        <v>30</v>
      </c>
      <c r="G8" s="674"/>
      <c r="H8" s="673"/>
      <c r="I8" s="166" t="s">
        <v>31</v>
      </c>
      <c r="J8" s="164" t="s">
        <v>30</v>
      </c>
      <c r="K8" s="165" t="s">
        <v>31</v>
      </c>
      <c r="L8" s="357" t="s">
        <v>30</v>
      </c>
      <c r="M8" s="674"/>
      <c r="N8" s="673"/>
      <c r="O8" s="166" t="s">
        <v>31</v>
      </c>
      <c r="P8" s="164" t="s">
        <v>30</v>
      </c>
      <c r="Q8" s="165" t="s">
        <v>31</v>
      </c>
      <c r="R8" s="357" t="s">
        <v>30</v>
      </c>
      <c r="S8" s="674"/>
      <c r="T8" s="673"/>
      <c r="U8" s="166" t="s">
        <v>31</v>
      </c>
      <c r="V8" s="164" t="s">
        <v>30</v>
      </c>
      <c r="W8" s="165" t="s">
        <v>31</v>
      </c>
      <c r="X8" s="357" t="s">
        <v>30</v>
      </c>
      <c r="Y8" s="674"/>
      <c r="Z8" s="673"/>
    </row>
    <row r="9" spans="1:26" s="152" customFormat="1" ht="18" customHeight="1" thickBot="1" thickTop="1">
      <c r="A9" s="162" t="s">
        <v>24</v>
      </c>
      <c r="B9" s="351"/>
      <c r="C9" s="161">
        <f>SUM(C10:C14)</f>
        <v>29620.865</v>
      </c>
      <c r="D9" s="155">
        <f>SUM(D10:D14)</f>
        <v>14850.062999999996</v>
      </c>
      <c r="E9" s="156">
        <f>SUM(E10:E14)</f>
        <v>7135.206999999999</v>
      </c>
      <c r="F9" s="155">
        <f>SUM(F10:F14)</f>
        <v>1884.4250000000002</v>
      </c>
      <c r="G9" s="154">
        <f aca="true" t="shared" si="0" ref="G9:G14">SUM(C9:F9)</f>
        <v>53490.560000000005</v>
      </c>
      <c r="H9" s="158">
        <f aca="true" t="shared" si="1" ref="H9:H14">G9/$G$9</f>
        <v>1</v>
      </c>
      <c r="I9" s="157">
        <f>SUM(I10:I14)</f>
        <v>31124.715</v>
      </c>
      <c r="J9" s="155">
        <f>SUM(J10:J14)</f>
        <v>14376.518000000002</v>
      </c>
      <c r="K9" s="156">
        <f>SUM(K10:K14)</f>
        <v>6392.021</v>
      </c>
      <c r="L9" s="155">
        <f>SUM(L10:L14)</f>
        <v>2681.5829999999996</v>
      </c>
      <c r="M9" s="154">
        <f aca="true" t="shared" si="2" ref="M9:M14">SUM(I9:L9)</f>
        <v>54574.837</v>
      </c>
      <c r="N9" s="160">
        <f aca="true" t="shared" si="3" ref="N9:N14">IF(ISERROR(G9/M9-1),"         /0",(G9/M9-1))</f>
        <v>-0.01986770936210025</v>
      </c>
      <c r="O9" s="159">
        <f>SUM(O10:O14)</f>
        <v>112669.4510000001</v>
      </c>
      <c r="P9" s="155">
        <f>SUM(P10:P14)</f>
        <v>59950.48299999999</v>
      </c>
      <c r="Q9" s="156">
        <f>SUM(Q10:Q14)</f>
        <v>19409.782000000003</v>
      </c>
      <c r="R9" s="155">
        <f>SUM(R10:R14)</f>
        <v>6299.563000000001</v>
      </c>
      <c r="S9" s="154">
        <f aca="true" t="shared" si="4" ref="S9:S14">SUM(O9:R9)</f>
        <v>198329.2790000001</v>
      </c>
      <c r="T9" s="158">
        <f aca="true" t="shared" si="5" ref="T9:T14">S9/$S$9</f>
        <v>1</v>
      </c>
      <c r="U9" s="157">
        <f>SUM(U10:U14)</f>
        <v>108163.34200000006</v>
      </c>
      <c r="V9" s="155">
        <f>SUM(V10:V14)</f>
        <v>56357.590999999986</v>
      </c>
      <c r="W9" s="156">
        <f>SUM(W10:W14)</f>
        <v>16505.813</v>
      </c>
      <c r="X9" s="155">
        <f>SUM(X10:X14)</f>
        <v>8707.820000000002</v>
      </c>
      <c r="Y9" s="154">
        <f aca="true" t="shared" si="6" ref="Y9:Y14">SUM(U9:X9)</f>
        <v>189734.56600000005</v>
      </c>
      <c r="Z9" s="153">
        <f>IF(ISERROR(S9/Y9-1),"         /0",(S9/Y9-1))</f>
        <v>0.04529861469733487</v>
      </c>
    </row>
    <row r="10" spans="1:26" ht="21.75" customHeight="1" thickTop="1">
      <c r="A10" s="151" t="s">
        <v>375</v>
      </c>
      <c r="B10" s="352" t="s">
        <v>376</v>
      </c>
      <c r="C10" s="149">
        <v>23151.149000000005</v>
      </c>
      <c r="D10" s="145">
        <v>12976.012999999999</v>
      </c>
      <c r="E10" s="146">
        <v>6649.0509999999995</v>
      </c>
      <c r="F10" s="145">
        <v>1808.308</v>
      </c>
      <c r="G10" s="144">
        <f t="shared" si="0"/>
        <v>44584.521</v>
      </c>
      <c r="H10" s="148">
        <f t="shared" si="1"/>
        <v>0.8335026030761316</v>
      </c>
      <c r="I10" s="147">
        <v>24100.405000000002</v>
      </c>
      <c r="J10" s="145">
        <v>12294.992000000002</v>
      </c>
      <c r="K10" s="146">
        <v>5062.96</v>
      </c>
      <c r="L10" s="145">
        <v>2552.7879999999996</v>
      </c>
      <c r="M10" s="144">
        <f t="shared" si="2"/>
        <v>44011.145000000004</v>
      </c>
      <c r="N10" s="150">
        <f t="shared" si="3"/>
        <v>0.013027972800980114</v>
      </c>
      <c r="O10" s="149">
        <v>91299.2420000001</v>
      </c>
      <c r="P10" s="145">
        <v>53328.02099999999</v>
      </c>
      <c r="Q10" s="146">
        <v>16564.218</v>
      </c>
      <c r="R10" s="145">
        <v>5786.755000000001</v>
      </c>
      <c r="S10" s="144">
        <f t="shared" si="4"/>
        <v>166978.2360000001</v>
      </c>
      <c r="T10" s="148">
        <f t="shared" si="5"/>
        <v>0.8419242828992486</v>
      </c>
      <c r="U10" s="147">
        <v>86562.67100000003</v>
      </c>
      <c r="V10" s="145">
        <v>47674.82599999998</v>
      </c>
      <c r="W10" s="146">
        <v>12767.733999999999</v>
      </c>
      <c r="X10" s="145">
        <v>8315.271000000002</v>
      </c>
      <c r="Y10" s="144">
        <f t="shared" si="6"/>
        <v>155320.502</v>
      </c>
      <c r="Z10" s="143">
        <f>IF(ISERROR(S10/Y10-1),"         /0",IF(S10/Y10&gt;5,"  *  ",(S10/Y10-1)))</f>
        <v>0.07505598971087601</v>
      </c>
    </row>
    <row r="11" spans="1:26" ht="21.75" customHeight="1">
      <c r="A11" s="151" t="s">
        <v>377</v>
      </c>
      <c r="B11" s="352" t="s">
        <v>378</v>
      </c>
      <c r="C11" s="149">
        <v>6163.228</v>
      </c>
      <c r="D11" s="145">
        <v>845.112</v>
      </c>
      <c r="E11" s="146">
        <v>458.256</v>
      </c>
      <c r="F11" s="145">
        <v>74.71700000000001</v>
      </c>
      <c r="G11" s="144">
        <f>SUM(C11:F11)</f>
        <v>7541.313</v>
      </c>
      <c r="H11" s="148">
        <f>G11/$G$9</f>
        <v>0.1409839979241197</v>
      </c>
      <c r="I11" s="147">
        <v>6704.351000000001</v>
      </c>
      <c r="J11" s="145">
        <v>748.179</v>
      </c>
      <c r="K11" s="146">
        <v>1327.293</v>
      </c>
      <c r="L11" s="145">
        <v>127.277</v>
      </c>
      <c r="M11" s="144">
        <f>SUM(I11:L11)</f>
        <v>8907.1</v>
      </c>
      <c r="N11" s="150">
        <f t="shared" si="3"/>
        <v>-0.15333688854958405</v>
      </c>
      <c r="O11" s="149">
        <v>20167.176000000007</v>
      </c>
      <c r="P11" s="145">
        <v>2622.686999999999</v>
      </c>
      <c r="Q11" s="146">
        <v>2706.04</v>
      </c>
      <c r="R11" s="145">
        <v>504.32300000000004</v>
      </c>
      <c r="S11" s="144">
        <f>SUM(O11:R11)</f>
        <v>26000.226000000006</v>
      </c>
      <c r="T11" s="148">
        <f>S11/$S$9</f>
        <v>0.13109625634246366</v>
      </c>
      <c r="U11" s="147">
        <v>20355.841000000008</v>
      </c>
      <c r="V11" s="145">
        <v>2517.8930000000014</v>
      </c>
      <c r="W11" s="146">
        <v>3650.91</v>
      </c>
      <c r="X11" s="145">
        <v>378.774</v>
      </c>
      <c r="Y11" s="144">
        <f>SUM(U11:X11)</f>
        <v>26903.41800000001</v>
      </c>
      <c r="Z11" s="143">
        <f>IF(ISERROR(S11/Y11-1),"         /0",IF(S11/Y11&gt;5,"  *  ",(S11/Y11-1)))</f>
        <v>-0.03357164506011845</v>
      </c>
    </row>
    <row r="12" spans="1:26" ht="21.75" customHeight="1">
      <c r="A12" s="142" t="s">
        <v>379</v>
      </c>
      <c r="B12" s="353" t="s">
        <v>380</v>
      </c>
      <c r="C12" s="140">
        <v>180.47699999999998</v>
      </c>
      <c r="D12" s="136">
        <v>648.47</v>
      </c>
      <c r="E12" s="137">
        <v>0</v>
      </c>
      <c r="F12" s="136">
        <v>0</v>
      </c>
      <c r="G12" s="135">
        <f>SUM(C12:F12)</f>
        <v>828.947</v>
      </c>
      <c r="H12" s="139">
        <f>G12/$G$9</f>
        <v>0.015497070885030927</v>
      </c>
      <c r="I12" s="138">
        <v>173.298</v>
      </c>
      <c r="J12" s="136">
        <v>687.774</v>
      </c>
      <c r="K12" s="137">
        <v>0</v>
      </c>
      <c r="L12" s="136">
        <v>0</v>
      </c>
      <c r="M12" s="135">
        <f>SUM(I12:L12)</f>
        <v>861.072</v>
      </c>
      <c r="N12" s="141">
        <f t="shared" si="3"/>
        <v>-0.037308146124830466</v>
      </c>
      <c r="O12" s="140">
        <v>561.4429999999999</v>
      </c>
      <c r="P12" s="136">
        <v>2640.049</v>
      </c>
      <c r="Q12" s="137">
        <v>0.18</v>
      </c>
      <c r="R12" s="136">
        <v>0</v>
      </c>
      <c r="S12" s="135">
        <f>SUM(O12:R12)</f>
        <v>3201.6719999999996</v>
      </c>
      <c r="T12" s="139">
        <f>S12/$S$9</f>
        <v>0.01614321403346602</v>
      </c>
      <c r="U12" s="138">
        <v>785.903</v>
      </c>
      <c r="V12" s="136">
        <v>2828.638</v>
      </c>
      <c r="W12" s="137">
        <v>0</v>
      </c>
      <c r="X12" s="136">
        <v>0</v>
      </c>
      <c r="Y12" s="135">
        <f>SUM(U12:X12)</f>
        <v>3614.541</v>
      </c>
      <c r="Z12" s="134">
        <f>IF(ISERROR(S12/Y12-1),"         /0",IF(S12/Y12&gt;5,"  *  ",(S12/Y12-1)))</f>
        <v>-0.11422446169513656</v>
      </c>
    </row>
    <row r="13" spans="1:26" ht="21.75" customHeight="1">
      <c r="A13" s="151" t="s">
        <v>383</v>
      </c>
      <c r="B13" s="352" t="s">
        <v>384</v>
      </c>
      <c r="C13" s="149">
        <v>104.93</v>
      </c>
      <c r="D13" s="145">
        <v>368.53200000000004</v>
      </c>
      <c r="E13" s="146">
        <v>0</v>
      </c>
      <c r="F13" s="145">
        <v>0</v>
      </c>
      <c r="G13" s="144">
        <f>SUM(C13:F13)</f>
        <v>473.46200000000005</v>
      </c>
      <c r="H13" s="148">
        <f>G13/$G$9</f>
        <v>0.008851318812141806</v>
      </c>
      <c r="I13" s="147">
        <v>83.083</v>
      </c>
      <c r="J13" s="145">
        <v>589.173</v>
      </c>
      <c r="K13" s="146">
        <v>0</v>
      </c>
      <c r="L13" s="145">
        <v>0</v>
      </c>
      <c r="M13" s="144">
        <f>SUM(I13:L13)</f>
        <v>672.256</v>
      </c>
      <c r="N13" s="150">
        <f t="shared" si="3"/>
        <v>-0.2957117526656511</v>
      </c>
      <c r="O13" s="149">
        <v>559.035</v>
      </c>
      <c r="P13" s="145">
        <v>1257.464</v>
      </c>
      <c r="Q13" s="146">
        <v>0</v>
      </c>
      <c r="R13" s="145">
        <v>0</v>
      </c>
      <c r="S13" s="144">
        <f>SUM(O13:R13)</f>
        <v>1816.4989999999998</v>
      </c>
      <c r="T13" s="148">
        <f>S13/$S$9</f>
        <v>0.009159005715943731</v>
      </c>
      <c r="U13" s="147">
        <v>302.78200000000004</v>
      </c>
      <c r="V13" s="145">
        <v>2356.8509999999997</v>
      </c>
      <c r="W13" s="146">
        <v>0.154</v>
      </c>
      <c r="X13" s="145">
        <v>0.172</v>
      </c>
      <c r="Y13" s="144">
        <f>SUM(U13:X13)</f>
        <v>2659.959</v>
      </c>
      <c r="Z13" s="143">
        <f>IF(ISERROR(S13/Y13-1),"         /0",IF(S13/Y13&gt;5,"  *  ",(S13/Y13-1)))</f>
        <v>-0.3170951131201647</v>
      </c>
    </row>
    <row r="14" spans="1:26" ht="21.75" customHeight="1" thickBot="1">
      <c r="A14" s="133" t="s">
        <v>480</v>
      </c>
      <c r="B14" s="354"/>
      <c r="C14" s="131">
        <v>21.081</v>
      </c>
      <c r="D14" s="127">
        <v>11.936</v>
      </c>
      <c r="E14" s="128">
        <v>27.9</v>
      </c>
      <c r="F14" s="127">
        <v>1.4000000000000001</v>
      </c>
      <c r="G14" s="126">
        <f t="shared" si="0"/>
        <v>62.31699999999999</v>
      </c>
      <c r="H14" s="130">
        <f t="shared" si="1"/>
        <v>0.0011650093025760058</v>
      </c>
      <c r="I14" s="129">
        <v>63.578</v>
      </c>
      <c r="J14" s="127">
        <v>56.4</v>
      </c>
      <c r="K14" s="128">
        <v>1.768</v>
      </c>
      <c r="L14" s="127">
        <v>1.5179999999999998</v>
      </c>
      <c r="M14" s="126">
        <f t="shared" si="2"/>
        <v>123.26400000000001</v>
      </c>
      <c r="N14" s="132">
        <f t="shared" si="3"/>
        <v>-0.4944428219106959</v>
      </c>
      <c r="O14" s="131">
        <v>82.55499999999999</v>
      </c>
      <c r="P14" s="127">
        <v>102.262</v>
      </c>
      <c r="Q14" s="128">
        <v>139.344</v>
      </c>
      <c r="R14" s="127">
        <v>8.485000000000001</v>
      </c>
      <c r="S14" s="126">
        <f t="shared" si="4"/>
        <v>332.646</v>
      </c>
      <c r="T14" s="130">
        <f t="shared" si="5"/>
        <v>0.0016772410088779673</v>
      </c>
      <c r="U14" s="129">
        <v>156.145</v>
      </c>
      <c r="V14" s="127">
        <v>979.383</v>
      </c>
      <c r="W14" s="128">
        <v>87.01500000000001</v>
      </c>
      <c r="X14" s="127">
        <v>13.602999999999998</v>
      </c>
      <c r="Y14" s="126">
        <f t="shared" si="6"/>
        <v>1236.1460000000002</v>
      </c>
      <c r="Z14" s="125">
        <f>IF(ISERROR(S14/Y14-1),"         /0",IF(S14/Y14&gt;5,"  *  ",(S14/Y14-1)))</f>
        <v>-0.7309007188471265</v>
      </c>
    </row>
    <row r="15" spans="1:2" ht="15" thickTop="1">
      <c r="A15" s="124" t="s">
        <v>43</v>
      </c>
      <c r="B15" s="124"/>
    </row>
    <row r="16" spans="1:2" ht="15">
      <c r="A16" s="124" t="s">
        <v>147</v>
      </c>
      <c r="B16" s="124"/>
    </row>
    <row r="17" spans="1:3" ht="14.25">
      <c r="A17" s="355" t="s">
        <v>125</v>
      </c>
      <c r="B17" s="356"/>
      <c r="C17" s="356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8"/>
  <sheetViews>
    <sheetView showGridLines="0" zoomScale="88" zoomScaleNormal="88" zoomScalePageLayoutView="0" workbookViewId="0" topLeftCell="A1">
      <selection activeCell="O33" sqref="O33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2" t="s">
        <v>28</v>
      </c>
      <c r="O1" s="502"/>
    </row>
    <row r="2" ht="5.25" customHeight="1"/>
    <row r="3" ht="4.5" customHeight="1" thickBot="1"/>
    <row r="4" spans="1:15" ht="13.5" customHeight="1" thickTop="1">
      <c r="A4" s="508" t="s">
        <v>27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5" ht="12.75" customHeight="1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3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99" t="s">
        <v>26</v>
      </c>
      <c r="D7" s="500"/>
      <c r="E7" s="501"/>
      <c r="F7" s="495" t="s">
        <v>25</v>
      </c>
      <c r="G7" s="496"/>
      <c r="H7" s="496"/>
      <c r="I7" s="496"/>
      <c r="J7" s="496"/>
      <c r="K7" s="496"/>
      <c r="L7" s="496"/>
      <c r="M7" s="496"/>
      <c r="N7" s="496"/>
      <c r="O7" s="503" t="s">
        <v>24</v>
      </c>
    </row>
    <row r="8" spans="1:15" ht="3.75" customHeight="1" thickBot="1">
      <c r="A8" s="78"/>
      <c r="B8" s="77"/>
      <c r="C8" s="76"/>
      <c r="D8" s="75"/>
      <c r="E8" s="74"/>
      <c r="F8" s="497"/>
      <c r="G8" s="498"/>
      <c r="H8" s="498"/>
      <c r="I8" s="498"/>
      <c r="J8" s="498"/>
      <c r="K8" s="498"/>
      <c r="L8" s="498"/>
      <c r="M8" s="498"/>
      <c r="N8" s="498"/>
      <c r="O8" s="504"/>
    </row>
    <row r="9" spans="1:15" ht="21.75" customHeight="1" thickBot="1" thickTop="1">
      <c r="A9" s="517" t="s">
        <v>23</v>
      </c>
      <c r="B9" s="518"/>
      <c r="C9" s="519" t="s">
        <v>22</v>
      </c>
      <c r="D9" s="521" t="s">
        <v>21</v>
      </c>
      <c r="E9" s="506" t="s">
        <v>17</v>
      </c>
      <c r="F9" s="499" t="s">
        <v>22</v>
      </c>
      <c r="G9" s="500"/>
      <c r="H9" s="500"/>
      <c r="I9" s="499" t="s">
        <v>21</v>
      </c>
      <c r="J9" s="500"/>
      <c r="K9" s="501"/>
      <c r="L9" s="87" t="s">
        <v>20</v>
      </c>
      <c r="M9" s="86"/>
      <c r="N9" s="86"/>
      <c r="O9" s="504"/>
    </row>
    <row r="10" spans="1:15" s="67" customFormat="1" ht="18.75" customHeight="1" thickBot="1">
      <c r="A10" s="73"/>
      <c r="B10" s="72"/>
      <c r="C10" s="520"/>
      <c r="D10" s="522"/>
      <c r="E10" s="507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393" t="s">
        <v>18</v>
      </c>
      <c r="N10" s="71" t="s">
        <v>17</v>
      </c>
      <c r="O10" s="505"/>
    </row>
    <row r="11" spans="1:15" s="65" customFormat="1" ht="18.75" customHeight="1" thickTop="1">
      <c r="A11" s="514">
        <v>2014</v>
      </c>
      <c r="B11" s="482" t="s">
        <v>7</v>
      </c>
      <c r="C11" s="426">
        <v>1599393</v>
      </c>
      <c r="D11" s="427">
        <v>71544</v>
      </c>
      <c r="E11" s="371">
        <f aca="true" t="shared" si="0" ref="E11:E24">D11+C11</f>
        <v>1670937</v>
      </c>
      <c r="F11" s="426">
        <v>427044</v>
      </c>
      <c r="G11" s="428">
        <v>426759</v>
      </c>
      <c r="H11" s="429">
        <f aca="true" t="shared" si="1" ref="H11:H22">G11+F11</f>
        <v>853803</v>
      </c>
      <c r="I11" s="430">
        <v>4765</v>
      </c>
      <c r="J11" s="431">
        <v>4960</v>
      </c>
      <c r="K11" s="432">
        <f aca="true" t="shared" si="2" ref="K11:K22">J11+I11</f>
        <v>9725</v>
      </c>
      <c r="L11" s="433">
        <f aca="true" t="shared" si="3" ref="L11:L24">I11+F11</f>
        <v>431809</v>
      </c>
      <c r="M11" s="434">
        <f aca="true" t="shared" si="4" ref="M11:M24">J11+G11</f>
        <v>431719</v>
      </c>
      <c r="N11" s="407">
        <f aca="true" t="shared" si="5" ref="N11:N24">K11+H11</f>
        <v>863528</v>
      </c>
      <c r="O11" s="66">
        <f aca="true" t="shared" si="6" ref="O11:O24">N11+E11</f>
        <v>2534465</v>
      </c>
    </row>
    <row r="12" spans="1:15" ht="18.75" customHeight="1">
      <c r="A12" s="515"/>
      <c r="B12" s="482" t="s">
        <v>6</v>
      </c>
      <c r="C12" s="52">
        <v>1429191</v>
      </c>
      <c r="D12" s="61">
        <v>67740</v>
      </c>
      <c r="E12" s="372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48">
        <f t="shared" si="3"/>
        <v>331515</v>
      </c>
      <c r="M12" s="394">
        <f t="shared" si="4"/>
        <v>316946</v>
      </c>
      <c r="N12" s="408">
        <f t="shared" si="5"/>
        <v>648461</v>
      </c>
      <c r="O12" s="55">
        <f t="shared" si="6"/>
        <v>2145392</v>
      </c>
    </row>
    <row r="13" spans="1:15" ht="18.75" customHeight="1">
      <c r="A13" s="515"/>
      <c r="B13" s="482" t="s">
        <v>5</v>
      </c>
      <c r="C13" s="52">
        <v>1582445</v>
      </c>
      <c r="D13" s="61">
        <v>67761</v>
      </c>
      <c r="E13" s="372">
        <f t="shared" si="0"/>
        <v>1650206</v>
      </c>
      <c r="F13" s="52">
        <v>375041</v>
      </c>
      <c r="G13" s="50">
        <v>344515</v>
      </c>
      <c r="H13" s="56">
        <f t="shared" si="1"/>
        <v>719556</v>
      </c>
      <c r="I13" s="348">
        <v>5138</v>
      </c>
      <c r="J13" s="58">
        <v>2780</v>
      </c>
      <c r="K13" s="57">
        <f t="shared" si="2"/>
        <v>7918</v>
      </c>
      <c r="L13" s="348">
        <f t="shared" si="3"/>
        <v>380179</v>
      </c>
      <c r="M13" s="394">
        <f t="shared" si="4"/>
        <v>347295</v>
      </c>
      <c r="N13" s="408">
        <f t="shared" si="5"/>
        <v>727474</v>
      </c>
      <c r="O13" s="55">
        <f t="shared" si="6"/>
        <v>2377680</v>
      </c>
    </row>
    <row r="14" spans="1:15" ht="18.75" customHeight="1">
      <c r="A14" s="515"/>
      <c r="B14" s="482" t="s">
        <v>16</v>
      </c>
      <c r="C14" s="52">
        <v>1568453</v>
      </c>
      <c r="D14" s="61">
        <v>69887</v>
      </c>
      <c r="E14" s="372">
        <f t="shared" si="0"/>
        <v>1638340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48">
        <f t="shared" si="3"/>
        <v>382361</v>
      </c>
      <c r="M14" s="394">
        <f t="shared" si="4"/>
        <v>356166</v>
      </c>
      <c r="N14" s="408">
        <f t="shared" si="5"/>
        <v>738527</v>
      </c>
      <c r="O14" s="55">
        <f t="shared" si="6"/>
        <v>2376867</v>
      </c>
    </row>
    <row r="15" spans="1:15" s="65" customFormat="1" ht="18.75" customHeight="1">
      <c r="A15" s="515"/>
      <c r="B15" s="482" t="s">
        <v>15</v>
      </c>
      <c r="C15" s="52">
        <v>1603565</v>
      </c>
      <c r="D15" s="61">
        <v>70357</v>
      </c>
      <c r="E15" s="372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48">
        <f t="shared" si="3"/>
        <v>376314</v>
      </c>
      <c r="M15" s="394">
        <f t="shared" si="4"/>
        <v>364656</v>
      </c>
      <c r="N15" s="408">
        <f t="shared" si="5"/>
        <v>740970</v>
      </c>
      <c r="O15" s="55">
        <f t="shared" si="6"/>
        <v>2414892</v>
      </c>
    </row>
    <row r="16" spans="1:15" s="368" customFormat="1" ht="18.75" customHeight="1">
      <c r="A16" s="515"/>
      <c r="B16" s="483" t="s">
        <v>14</v>
      </c>
      <c r="C16" s="52">
        <v>1625690</v>
      </c>
      <c r="D16" s="61">
        <v>73635</v>
      </c>
      <c r="E16" s="372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48">
        <f t="shared" si="3"/>
        <v>443238</v>
      </c>
      <c r="M16" s="394">
        <f t="shared" si="4"/>
        <v>407518</v>
      </c>
      <c r="N16" s="408">
        <f t="shared" si="5"/>
        <v>850756</v>
      </c>
      <c r="O16" s="55">
        <f t="shared" si="6"/>
        <v>2550081</v>
      </c>
    </row>
    <row r="17" spans="1:15" s="381" customFormat="1" ht="18.75" customHeight="1">
      <c r="A17" s="515"/>
      <c r="B17" s="482" t="s">
        <v>13</v>
      </c>
      <c r="C17" s="52">
        <v>1759202</v>
      </c>
      <c r="D17" s="61">
        <v>82715</v>
      </c>
      <c r="E17" s="372">
        <f t="shared" si="0"/>
        <v>1841917</v>
      </c>
      <c r="F17" s="52">
        <v>426675</v>
      </c>
      <c r="G17" s="50">
        <v>488006</v>
      </c>
      <c r="H17" s="56">
        <f t="shared" si="1"/>
        <v>914681</v>
      </c>
      <c r="I17" s="59">
        <v>2473</v>
      </c>
      <c r="J17" s="58">
        <v>3583</v>
      </c>
      <c r="K17" s="57">
        <f t="shared" si="2"/>
        <v>6056</v>
      </c>
      <c r="L17" s="348">
        <f t="shared" si="3"/>
        <v>429148</v>
      </c>
      <c r="M17" s="394">
        <f t="shared" si="4"/>
        <v>491589</v>
      </c>
      <c r="N17" s="408">
        <f t="shared" si="5"/>
        <v>920737</v>
      </c>
      <c r="O17" s="55">
        <f t="shared" si="6"/>
        <v>2762654</v>
      </c>
    </row>
    <row r="18" spans="1:15" s="392" customFormat="1" ht="18.75" customHeight="1">
      <c r="A18" s="515"/>
      <c r="B18" s="482" t="s">
        <v>12</v>
      </c>
      <c r="C18" s="52">
        <v>1737123</v>
      </c>
      <c r="D18" s="61">
        <v>79709</v>
      </c>
      <c r="E18" s="372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48">
        <f t="shared" si="3"/>
        <v>489363</v>
      </c>
      <c r="M18" s="394">
        <f t="shared" si="4"/>
        <v>458949</v>
      </c>
      <c r="N18" s="408">
        <f t="shared" si="5"/>
        <v>948312</v>
      </c>
      <c r="O18" s="55">
        <f t="shared" si="6"/>
        <v>2765144</v>
      </c>
    </row>
    <row r="19" spans="1:15" ht="18.75" customHeight="1">
      <c r="A19" s="515"/>
      <c r="B19" s="482" t="s">
        <v>11</v>
      </c>
      <c r="C19" s="52">
        <v>1711230</v>
      </c>
      <c r="D19" s="61">
        <v>70698</v>
      </c>
      <c r="E19" s="372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48">
        <f t="shared" si="3"/>
        <v>433617</v>
      </c>
      <c r="M19" s="394">
        <f t="shared" si="4"/>
        <v>404923</v>
      </c>
      <c r="N19" s="408">
        <f t="shared" si="5"/>
        <v>838540</v>
      </c>
      <c r="O19" s="55">
        <f t="shared" si="6"/>
        <v>2620468</v>
      </c>
    </row>
    <row r="20" spans="1:15" s="401" customFormat="1" ht="18.75" customHeight="1">
      <c r="A20" s="515"/>
      <c r="B20" s="482" t="s">
        <v>10</v>
      </c>
      <c r="C20" s="52">
        <v>1868616</v>
      </c>
      <c r="D20" s="61">
        <v>79080</v>
      </c>
      <c r="E20" s="372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48">
        <f t="shared" si="3"/>
        <v>418596</v>
      </c>
      <c r="M20" s="394">
        <f t="shared" si="4"/>
        <v>428804</v>
      </c>
      <c r="N20" s="408">
        <f t="shared" si="5"/>
        <v>847400</v>
      </c>
      <c r="O20" s="55">
        <f t="shared" si="6"/>
        <v>2795096</v>
      </c>
    </row>
    <row r="21" spans="1:15" s="54" customFormat="1" ht="18.75" customHeight="1">
      <c r="A21" s="515"/>
      <c r="B21" s="482" t="s">
        <v>9</v>
      </c>
      <c r="C21" s="52">
        <v>1767843</v>
      </c>
      <c r="D21" s="61">
        <v>74565</v>
      </c>
      <c r="E21" s="372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48">
        <f t="shared" si="3"/>
        <v>423120</v>
      </c>
      <c r="M21" s="394">
        <f t="shared" si="4"/>
        <v>436961</v>
      </c>
      <c r="N21" s="408">
        <f t="shared" si="5"/>
        <v>860081</v>
      </c>
      <c r="O21" s="55">
        <f t="shared" si="6"/>
        <v>2702489</v>
      </c>
    </row>
    <row r="22" spans="1:15" ht="18.75" customHeight="1" thickBot="1">
      <c r="A22" s="516"/>
      <c r="B22" s="482" t="s">
        <v>8</v>
      </c>
      <c r="C22" s="52">
        <v>1850648</v>
      </c>
      <c r="D22" s="61">
        <v>90077</v>
      </c>
      <c r="E22" s="372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48">
        <f t="shared" si="3"/>
        <v>463044</v>
      </c>
      <c r="M22" s="394">
        <f t="shared" si="4"/>
        <v>517653</v>
      </c>
      <c r="N22" s="408">
        <f t="shared" si="5"/>
        <v>980697</v>
      </c>
      <c r="O22" s="55">
        <f t="shared" si="6"/>
        <v>2921422</v>
      </c>
    </row>
    <row r="23" spans="1:15" ht="3.75" customHeight="1">
      <c r="A23" s="64"/>
      <c r="B23" s="484"/>
      <c r="C23" s="63"/>
      <c r="D23" s="62"/>
      <c r="E23" s="373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5">
        <f t="shared" si="4"/>
        <v>0</v>
      </c>
      <c r="N23" s="409">
        <f t="shared" si="5"/>
        <v>0</v>
      </c>
      <c r="O23" s="36">
        <f t="shared" si="6"/>
        <v>0</v>
      </c>
    </row>
    <row r="24" spans="1:15" ht="19.5" customHeight="1">
      <c r="A24" s="486">
        <v>2015</v>
      </c>
      <c r="B24" s="485" t="s">
        <v>7</v>
      </c>
      <c r="C24" s="52">
        <v>1811969</v>
      </c>
      <c r="D24" s="61">
        <v>74643</v>
      </c>
      <c r="E24" s="372">
        <f t="shared" si="0"/>
        <v>1886612</v>
      </c>
      <c r="F24" s="60">
        <v>500267</v>
      </c>
      <c r="G24" s="50">
        <v>493422</v>
      </c>
      <c r="H24" s="56">
        <f>G24+F24</f>
        <v>993689</v>
      </c>
      <c r="I24" s="59">
        <v>5930</v>
      </c>
      <c r="J24" s="58">
        <v>6240</v>
      </c>
      <c r="K24" s="57">
        <f>J24+I24</f>
        <v>12170</v>
      </c>
      <c r="L24" s="348">
        <f t="shared" si="3"/>
        <v>506197</v>
      </c>
      <c r="M24" s="394">
        <f t="shared" si="4"/>
        <v>499662</v>
      </c>
      <c r="N24" s="408">
        <f t="shared" si="5"/>
        <v>1005859</v>
      </c>
      <c r="O24" s="55">
        <f t="shared" si="6"/>
        <v>2892471</v>
      </c>
    </row>
    <row r="25" spans="1:15" ht="19.5" customHeight="1">
      <c r="A25" s="486"/>
      <c r="B25" s="485" t="s">
        <v>6</v>
      </c>
      <c r="C25" s="52">
        <v>1541753</v>
      </c>
      <c r="D25" s="61">
        <v>65326</v>
      </c>
      <c r="E25" s="372">
        <f>D25+C25</f>
        <v>1607079</v>
      </c>
      <c r="F25" s="60">
        <v>376915</v>
      </c>
      <c r="G25" s="50">
        <v>359389</v>
      </c>
      <c r="H25" s="56">
        <f>G25+F25</f>
        <v>736304</v>
      </c>
      <c r="I25" s="59">
        <v>3673</v>
      </c>
      <c r="J25" s="58">
        <v>3833</v>
      </c>
      <c r="K25" s="57">
        <f>J25+I25</f>
        <v>7506</v>
      </c>
      <c r="L25" s="348">
        <f aca="true" t="shared" si="7" ref="L25:N26">I25+F25</f>
        <v>380588</v>
      </c>
      <c r="M25" s="394">
        <f t="shared" si="7"/>
        <v>363222</v>
      </c>
      <c r="N25" s="408">
        <f t="shared" si="7"/>
        <v>743810</v>
      </c>
      <c r="O25" s="55">
        <f>N25+E25</f>
        <v>2350889</v>
      </c>
    </row>
    <row r="26" spans="1:15" ht="19.5" customHeight="1">
      <c r="A26" s="486"/>
      <c r="B26" s="485" t="s">
        <v>5</v>
      </c>
      <c r="C26" s="52">
        <v>1720177</v>
      </c>
      <c r="D26" s="61">
        <v>65560</v>
      </c>
      <c r="E26" s="372">
        <f>D26+C26</f>
        <v>1785737</v>
      </c>
      <c r="F26" s="60">
        <v>438715</v>
      </c>
      <c r="G26" s="50">
        <v>382063</v>
      </c>
      <c r="H26" s="56">
        <f>G26+F26</f>
        <v>820778</v>
      </c>
      <c r="I26" s="59">
        <v>3673</v>
      </c>
      <c r="J26" s="58">
        <v>3547</v>
      </c>
      <c r="K26" s="57">
        <f>J26+I26</f>
        <v>7220</v>
      </c>
      <c r="L26" s="348">
        <f t="shared" si="7"/>
        <v>442388</v>
      </c>
      <c r="M26" s="394">
        <f t="shared" si="7"/>
        <v>385610</v>
      </c>
      <c r="N26" s="408">
        <f t="shared" si="7"/>
        <v>827998</v>
      </c>
      <c r="O26" s="55">
        <f>N26+E26</f>
        <v>2613735</v>
      </c>
    </row>
    <row r="27" spans="1:15" ht="19.5" customHeight="1" thickBot="1">
      <c r="A27" s="486"/>
      <c r="B27" s="485" t="s">
        <v>16</v>
      </c>
      <c r="C27" s="52">
        <v>1719454</v>
      </c>
      <c r="D27" s="61">
        <v>34919</v>
      </c>
      <c r="E27" s="372">
        <f>D27+C27</f>
        <v>1754373</v>
      </c>
      <c r="F27" s="60">
        <v>390384</v>
      </c>
      <c r="G27" s="50">
        <v>393366</v>
      </c>
      <c r="H27" s="56">
        <f>G27+F27</f>
        <v>783750</v>
      </c>
      <c r="I27" s="59">
        <v>266</v>
      </c>
      <c r="J27" s="58">
        <v>521</v>
      </c>
      <c r="K27" s="57">
        <f>J27+I27</f>
        <v>787</v>
      </c>
      <c r="L27" s="348">
        <f>I27+F27</f>
        <v>390650</v>
      </c>
      <c r="M27" s="394">
        <f>J27+G27</f>
        <v>393887</v>
      </c>
      <c r="N27" s="408">
        <f>K27+H27</f>
        <v>784537</v>
      </c>
      <c r="O27" s="55">
        <f>N27+E27</f>
        <v>2538910</v>
      </c>
    </row>
    <row r="28" spans="1:15" ht="18" customHeight="1">
      <c r="A28" s="53" t="s">
        <v>4</v>
      </c>
      <c r="B28" s="41"/>
      <c r="C28" s="40"/>
      <c r="D28" s="39"/>
      <c r="E28" s="374"/>
      <c r="F28" s="40"/>
      <c r="G28" s="39"/>
      <c r="H28" s="38"/>
      <c r="I28" s="40"/>
      <c r="J28" s="39"/>
      <c r="K28" s="38"/>
      <c r="L28" s="85"/>
      <c r="M28" s="395"/>
      <c r="N28" s="409"/>
      <c r="O28" s="36"/>
    </row>
    <row r="29" spans="1:15" ht="18" customHeight="1">
      <c r="A29" s="35" t="s">
        <v>149</v>
      </c>
      <c r="B29" s="48"/>
      <c r="C29" s="52">
        <f>SUM(C11:C14)</f>
        <v>6179482</v>
      </c>
      <c r="D29" s="50">
        <f aca="true" t="shared" si="8" ref="D29:O29">SUM(D11:D14)</f>
        <v>276932</v>
      </c>
      <c r="E29" s="375">
        <f t="shared" si="8"/>
        <v>6456414</v>
      </c>
      <c r="F29" s="52">
        <f t="shared" si="8"/>
        <v>1508180</v>
      </c>
      <c r="G29" s="50">
        <f t="shared" si="8"/>
        <v>1436885</v>
      </c>
      <c r="H29" s="51">
        <f t="shared" si="8"/>
        <v>2945065</v>
      </c>
      <c r="I29" s="52">
        <f t="shared" si="8"/>
        <v>17684</v>
      </c>
      <c r="J29" s="50">
        <f t="shared" si="8"/>
        <v>15241</v>
      </c>
      <c r="K29" s="51">
        <f t="shared" si="8"/>
        <v>32925</v>
      </c>
      <c r="L29" s="52">
        <f t="shared" si="8"/>
        <v>1525864</v>
      </c>
      <c r="M29" s="396">
        <f t="shared" si="8"/>
        <v>1452126</v>
      </c>
      <c r="N29" s="410">
        <f t="shared" si="8"/>
        <v>2977990</v>
      </c>
      <c r="O29" s="49">
        <f t="shared" si="8"/>
        <v>9434404</v>
      </c>
    </row>
    <row r="30" spans="1:15" ht="18" customHeight="1" thickBot="1">
      <c r="A30" s="35" t="s">
        <v>150</v>
      </c>
      <c r="B30" s="48"/>
      <c r="C30" s="47">
        <f>SUM(C24:C27)</f>
        <v>6793353</v>
      </c>
      <c r="D30" s="44">
        <f aca="true" t="shared" si="9" ref="D30:O30">SUM(D24:D27)</f>
        <v>240448</v>
      </c>
      <c r="E30" s="376">
        <f t="shared" si="9"/>
        <v>7033801</v>
      </c>
      <c r="F30" s="46">
        <f t="shared" si="9"/>
        <v>1706281</v>
      </c>
      <c r="G30" s="44">
        <f t="shared" si="9"/>
        <v>1628240</v>
      </c>
      <c r="H30" s="45">
        <f t="shared" si="9"/>
        <v>3334521</v>
      </c>
      <c r="I30" s="46">
        <f t="shared" si="9"/>
        <v>13542</v>
      </c>
      <c r="J30" s="44">
        <f t="shared" si="9"/>
        <v>14141</v>
      </c>
      <c r="K30" s="45">
        <f t="shared" si="9"/>
        <v>27683</v>
      </c>
      <c r="L30" s="46">
        <f t="shared" si="9"/>
        <v>1719823</v>
      </c>
      <c r="M30" s="397">
        <f t="shared" si="9"/>
        <v>1642381</v>
      </c>
      <c r="N30" s="411">
        <f t="shared" si="9"/>
        <v>3362204</v>
      </c>
      <c r="O30" s="43">
        <f t="shared" si="9"/>
        <v>10396005</v>
      </c>
    </row>
    <row r="31" spans="1:15" ht="17.25" customHeight="1">
      <c r="A31" s="42" t="s">
        <v>3</v>
      </c>
      <c r="B31" s="41"/>
      <c r="C31" s="40"/>
      <c r="D31" s="39"/>
      <c r="E31" s="377"/>
      <c r="F31" s="40"/>
      <c r="G31" s="39"/>
      <c r="H31" s="37"/>
      <c r="I31" s="40"/>
      <c r="J31" s="39"/>
      <c r="K31" s="38"/>
      <c r="L31" s="85"/>
      <c r="M31" s="395"/>
      <c r="N31" s="412"/>
      <c r="O31" s="36"/>
    </row>
    <row r="32" spans="1:15" ht="17.25" customHeight="1">
      <c r="A32" s="35" t="s">
        <v>151</v>
      </c>
      <c r="B32" s="34"/>
      <c r="C32" s="435">
        <f>(C27/C14-1)*100</f>
        <v>9.627384435491537</v>
      </c>
      <c r="D32" s="436">
        <f aca="true" t="shared" si="10" ref="D32:O32">(D27/D14-1)*100</f>
        <v>-50.03505659135461</v>
      </c>
      <c r="E32" s="437">
        <f t="shared" si="10"/>
        <v>7.0823516486199445</v>
      </c>
      <c r="F32" s="435">
        <f t="shared" si="10"/>
        <v>3.2649897762412117</v>
      </c>
      <c r="G32" s="438">
        <f t="shared" si="10"/>
        <v>11.769486054599598</v>
      </c>
      <c r="H32" s="439">
        <f t="shared" si="10"/>
        <v>7.365219833284242</v>
      </c>
      <c r="I32" s="440">
        <f t="shared" si="10"/>
        <v>-93.8425925925926</v>
      </c>
      <c r="J32" s="436">
        <f t="shared" si="10"/>
        <v>-87.65987683562292</v>
      </c>
      <c r="K32" s="441">
        <f t="shared" si="10"/>
        <v>-90.78670100678998</v>
      </c>
      <c r="L32" s="440">
        <f t="shared" si="10"/>
        <v>2.167846616155944</v>
      </c>
      <c r="M32" s="442">
        <f t="shared" si="10"/>
        <v>10.59084808768944</v>
      </c>
      <c r="N32" s="443">
        <f t="shared" si="10"/>
        <v>6.229968572577582</v>
      </c>
      <c r="O32" s="444">
        <f t="shared" si="10"/>
        <v>6.81750388221134</v>
      </c>
    </row>
    <row r="33" spans="1:15" ht="7.5" customHeight="1" thickBot="1">
      <c r="A33" s="33"/>
      <c r="B33" s="32"/>
      <c r="C33" s="31"/>
      <c r="D33" s="30"/>
      <c r="E33" s="378"/>
      <c r="F33" s="29"/>
      <c r="G33" s="27"/>
      <c r="H33" s="26"/>
      <c r="I33" s="29"/>
      <c r="J33" s="27"/>
      <c r="K33" s="28"/>
      <c r="L33" s="29"/>
      <c r="M33" s="398"/>
      <c r="N33" s="413"/>
      <c r="O33" s="25"/>
    </row>
    <row r="34" spans="1:15" ht="17.25" customHeight="1">
      <c r="A34" s="24" t="s">
        <v>2</v>
      </c>
      <c r="B34" s="23"/>
      <c r="C34" s="22"/>
      <c r="D34" s="21"/>
      <c r="E34" s="379"/>
      <c r="F34" s="20"/>
      <c r="G34" s="18"/>
      <c r="H34" s="17"/>
      <c r="I34" s="20"/>
      <c r="J34" s="18"/>
      <c r="K34" s="19"/>
      <c r="L34" s="20"/>
      <c r="M34" s="399"/>
      <c r="N34" s="414"/>
      <c r="O34" s="16"/>
    </row>
    <row r="35" spans="1:15" ht="17.25" customHeight="1" thickBot="1">
      <c r="A35" s="423" t="s">
        <v>152</v>
      </c>
      <c r="B35" s="15"/>
      <c r="C35" s="14">
        <f>(C30/C29-1)*100</f>
        <v>9.934020359635332</v>
      </c>
      <c r="D35" s="10">
        <f aca="true" t="shared" si="11" ref="D35:O35">(D30/D29-1)*100</f>
        <v>-13.174353270839045</v>
      </c>
      <c r="E35" s="380">
        <f t="shared" si="11"/>
        <v>8.942843504149511</v>
      </c>
      <c r="F35" s="14">
        <f t="shared" si="11"/>
        <v>13.135103237014146</v>
      </c>
      <c r="G35" s="13">
        <f t="shared" si="11"/>
        <v>13.317349683516767</v>
      </c>
      <c r="H35" s="9">
        <f t="shared" si="11"/>
        <v>13.22402052246725</v>
      </c>
      <c r="I35" s="12">
        <f t="shared" si="11"/>
        <v>-23.422302646460082</v>
      </c>
      <c r="J35" s="10">
        <f t="shared" si="11"/>
        <v>-7.2173741880454</v>
      </c>
      <c r="K35" s="11">
        <f t="shared" si="11"/>
        <v>-15.92103264996203</v>
      </c>
      <c r="L35" s="12">
        <f t="shared" si="11"/>
        <v>12.711421201365258</v>
      </c>
      <c r="M35" s="400">
        <f t="shared" si="11"/>
        <v>13.101824497323245</v>
      </c>
      <c r="N35" s="415">
        <f t="shared" si="11"/>
        <v>12.901789462019675</v>
      </c>
      <c r="O35" s="8">
        <f t="shared" si="11"/>
        <v>10.192493346691545</v>
      </c>
    </row>
    <row r="36" spans="1:14" s="5" customFormat="1" ht="17.25" customHeight="1" thickTop="1">
      <c r="A36" s="84" t="s">
        <v>1</v>
      </c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="5" customFormat="1" ht="13.5" customHeight="1">
      <c r="A37" s="84" t="s">
        <v>0</v>
      </c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65518" ht="14.25">
      <c r="C65518" s="2" t="e">
        <f>((C65514/C65501)-1)*100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P32:IV32 P35:IV35">
    <cfRule type="cellIs" priority="4" dxfId="93" operator="lessThan" stopIfTrue="1">
      <formula>0</formula>
    </cfRule>
  </conditionalFormatting>
  <conditionalFormatting sqref="A32:B32 A35:B35">
    <cfRule type="cellIs" priority="1" dxfId="93" operator="lessThan" stopIfTrue="1">
      <formula>0</formula>
    </cfRule>
  </conditionalFormatting>
  <conditionalFormatting sqref="C31:O35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8"/>
  <sheetViews>
    <sheetView showGridLines="0" zoomScale="88" zoomScaleNormal="88" zoomScalePageLayoutView="0" workbookViewId="0" topLeftCell="A1">
      <selection activeCell="N1" sqref="N1:O1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9.28125" style="1" customWidth="1"/>
    <col min="4" max="4" width="9.00390625" style="1" customWidth="1"/>
    <col min="5" max="5" width="11.28125" style="1" bestFit="1" customWidth="1"/>
    <col min="6" max="6" width="8.7109375" style="1" customWidth="1"/>
    <col min="7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2" t="s">
        <v>28</v>
      </c>
      <c r="O1" s="502"/>
    </row>
    <row r="2" ht="5.25" customHeight="1"/>
    <row r="3" ht="4.5" customHeight="1" thickBot="1"/>
    <row r="4" spans="1:15" ht="13.5" customHeight="1" thickTop="1">
      <c r="A4" s="508" t="s">
        <v>32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10"/>
    </row>
    <row r="5" spans="1:15" ht="12.75" customHeight="1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3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499" t="s">
        <v>26</v>
      </c>
      <c r="D7" s="500"/>
      <c r="E7" s="501"/>
      <c r="F7" s="495" t="s">
        <v>25</v>
      </c>
      <c r="G7" s="496"/>
      <c r="H7" s="496"/>
      <c r="I7" s="496"/>
      <c r="J7" s="496"/>
      <c r="K7" s="496"/>
      <c r="L7" s="496"/>
      <c r="M7" s="496"/>
      <c r="N7" s="523"/>
      <c r="O7" s="503" t="s">
        <v>24</v>
      </c>
    </row>
    <row r="8" spans="1:15" ht="3.75" customHeight="1" thickBot="1">
      <c r="A8" s="78"/>
      <c r="B8" s="77"/>
      <c r="C8" s="76"/>
      <c r="D8" s="75"/>
      <c r="E8" s="74"/>
      <c r="F8" s="497"/>
      <c r="G8" s="498"/>
      <c r="H8" s="498"/>
      <c r="I8" s="498"/>
      <c r="J8" s="498"/>
      <c r="K8" s="498"/>
      <c r="L8" s="498"/>
      <c r="M8" s="498"/>
      <c r="N8" s="524"/>
      <c r="O8" s="504"/>
    </row>
    <row r="9" spans="1:15" ht="21.75" customHeight="1" thickBot="1" thickTop="1">
      <c r="A9" s="517" t="s">
        <v>23</v>
      </c>
      <c r="B9" s="518"/>
      <c r="C9" s="519" t="s">
        <v>22</v>
      </c>
      <c r="D9" s="521" t="s">
        <v>21</v>
      </c>
      <c r="E9" s="506" t="s">
        <v>17</v>
      </c>
      <c r="F9" s="499" t="s">
        <v>22</v>
      </c>
      <c r="G9" s="500"/>
      <c r="H9" s="500"/>
      <c r="I9" s="499" t="s">
        <v>21</v>
      </c>
      <c r="J9" s="500"/>
      <c r="K9" s="501"/>
      <c r="L9" s="87" t="s">
        <v>20</v>
      </c>
      <c r="M9" s="86"/>
      <c r="N9" s="86"/>
      <c r="O9" s="504"/>
    </row>
    <row r="10" spans="1:15" s="67" customFormat="1" ht="18.75" customHeight="1" thickBot="1">
      <c r="A10" s="73"/>
      <c r="B10" s="72"/>
      <c r="C10" s="520"/>
      <c r="D10" s="522"/>
      <c r="E10" s="507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393" t="s">
        <v>30</v>
      </c>
      <c r="N10" s="458" t="s">
        <v>17</v>
      </c>
      <c r="O10" s="505"/>
    </row>
    <row r="11" spans="1:15" s="65" customFormat="1" ht="18.75" customHeight="1" thickTop="1">
      <c r="A11" s="514">
        <v>2014</v>
      </c>
      <c r="B11" s="482" t="s">
        <v>7</v>
      </c>
      <c r="C11" s="426">
        <v>10653.711999999998</v>
      </c>
      <c r="D11" s="427">
        <v>1017.6409999999993</v>
      </c>
      <c r="E11" s="371">
        <f aca="true" t="shared" si="0" ref="E11:E24">D11+C11</f>
        <v>11671.352999999997</v>
      </c>
      <c r="F11" s="426">
        <v>25908.55299999999</v>
      </c>
      <c r="G11" s="428">
        <v>12976.106999999996</v>
      </c>
      <c r="H11" s="429">
        <f aca="true" t="shared" si="1" ref="H11:H22">G11+F11</f>
        <v>38884.65999999999</v>
      </c>
      <c r="I11" s="430">
        <v>4100.289</v>
      </c>
      <c r="J11" s="431">
        <v>1868.2300000000005</v>
      </c>
      <c r="K11" s="432">
        <f aca="true" t="shared" si="2" ref="K11:K22">J11+I11</f>
        <v>5968.519</v>
      </c>
      <c r="L11" s="433">
        <f aca="true" t="shared" si="3" ref="L11:N24">I11+F11</f>
        <v>30008.84199999999</v>
      </c>
      <c r="M11" s="434">
        <f t="shared" si="3"/>
        <v>14844.336999999996</v>
      </c>
      <c r="N11" s="407">
        <f t="shared" si="3"/>
        <v>44853.17899999999</v>
      </c>
      <c r="O11" s="66">
        <f aca="true" t="shared" si="4" ref="O11:O24">N11+E11</f>
        <v>56524.531999999985</v>
      </c>
    </row>
    <row r="12" spans="1:15" ht="18.75" customHeight="1">
      <c r="A12" s="515"/>
      <c r="B12" s="482" t="s">
        <v>6</v>
      </c>
      <c r="C12" s="52">
        <v>10965.95799999999</v>
      </c>
      <c r="D12" s="61">
        <v>836.9979999999988</v>
      </c>
      <c r="E12" s="372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48">
        <f t="shared" si="3"/>
        <v>29904.121999999992</v>
      </c>
      <c r="M12" s="394">
        <f t="shared" si="3"/>
        <v>15286.536</v>
      </c>
      <c r="N12" s="408">
        <f t="shared" si="3"/>
        <v>45190.65799999999</v>
      </c>
      <c r="O12" s="55">
        <f t="shared" si="4"/>
        <v>56993.61399999998</v>
      </c>
    </row>
    <row r="13" spans="1:15" ht="18.75" customHeight="1">
      <c r="A13" s="515"/>
      <c r="B13" s="482" t="s">
        <v>5</v>
      </c>
      <c r="C13" s="52">
        <v>11596.465999999988</v>
      </c>
      <c r="D13" s="61">
        <v>1472.229</v>
      </c>
      <c r="E13" s="372">
        <f t="shared" si="0"/>
        <v>13068.694999999987</v>
      </c>
      <c r="F13" s="52">
        <v>24265.558000000005</v>
      </c>
      <c r="G13" s="50">
        <v>15489.086999999994</v>
      </c>
      <c r="H13" s="56">
        <f t="shared" si="1"/>
        <v>39754.645</v>
      </c>
      <c r="I13" s="348">
        <v>2973.897</v>
      </c>
      <c r="J13" s="58">
        <v>2387.3499999999995</v>
      </c>
      <c r="K13" s="57">
        <f t="shared" si="2"/>
        <v>5361.246999999999</v>
      </c>
      <c r="L13" s="348">
        <f t="shared" si="3"/>
        <v>27239.455000000005</v>
      </c>
      <c r="M13" s="394">
        <f t="shared" si="3"/>
        <v>17876.436999999994</v>
      </c>
      <c r="N13" s="408">
        <f t="shared" si="3"/>
        <v>45115.89199999999</v>
      </c>
      <c r="O13" s="55">
        <f t="shared" si="4"/>
        <v>58184.58699999998</v>
      </c>
    </row>
    <row r="14" spans="1:15" ht="18.75" customHeight="1">
      <c r="A14" s="515"/>
      <c r="B14" s="482" t="s">
        <v>16</v>
      </c>
      <c r="C14" s="52">
        <v>11967.662999999997</v>
      </c>
      <c r="D14" s="61">
        <v>1041.5179999999993</v>
      </c>
      <c r="E14" s="372">
        <f t="shared" si="0"/>
        <v>13009.180999999997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2681.583</v>
      </c>
      <c r="K14" s="57">
        <f t="shared" si="2"/>
        <v>9073.604</v>
      </c>
      <c r="L14" s="348">
        <f t="shared" si="3"/>
        <v>37516.73600000001</v>
      </c>
      <c r="M14" s="394">
        <f t="shared" si="3"/>
        <v>17058.101000000002</v>
      </c>
      <c r="N14" s="408">
        <f t="shared" si="3"/>
        <v>54574.837000000014</v>
      </c>
      <c r="O14" s="55">
        <f t="shared" si="4"/>
        <v>67584.01800000001</v>
      </c>
    </row>
    <row r="15" spans="1:15" s="65" customFormat="1" ht="18.75" customHeight="1">
      <c r="A15" s="515"/>
      <c r="B15" s="482" t="s">
        <v>15</v>
      </c>
      <c r="C15" s="52">
        <v>13462.749000000005</v>
      </c>
      <c r="D15" s="61">
        <v>1292.659999999999</v>
      </c>
      <c r="E15" s="372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48">
        <f t="shared" si="3"/>
        <v>33210.85199999999</v>
      </c>
      <c r="M15" s="394">
        <f t="shared" si="3"/>
        <v>16873.659999999996</v>
      </c>
      <c r="N15" s="408">
        <f t="shared" si="3"/>
        <v>50084.511999999995</v>
      </c>
      <c r="O15" s="55">
        <f t="shared" si="4"/>
        <v>64839.921</v>
      </c>
    </row>
    <row r="16" spans="1:15" s="368" customFormat="1" ht="18.75" customHeight="1">
      <c r="A16" s="515"/>
      <c r="B16" s="483" t="s">
        <v>14</v>
      </c>
      <c r="C16" s="52">
        <v>10812.916000000012</v>
      </c>
      <c r="D16" s="61">
        <v>984.2469999999993</v>
      </c>
      <c r="E16" s="372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48">
        <f t="shared" si="3"/>
        <v>27122.20300000001</v>
      </c>
      <c r="M16" s="394">
        <f t="shared" si="3"/>
        <v>15262.625</v>
      </c>
      <c r="N16" s="408">
        <f t="shared" si="3"/>
        <v>42384.82800000001</v>
      </c>
      <c r="O16" s="55">
        <f t="shared" si="4"/>
        <v>54181.99100000002</v>
      </c>
    </row>
    <row r="17" spans="1:15" s="381" customFormat="1" ht="18.75" customHeight="1">
      <c r="A17" s="515"/>
      <c r="B17" s="482" t="s">
        <v>13</v>
      </c>
      <c r="C17" s="52">
        <v>12867.35100000001</v>
      </c>
      <c r="D17" s="61">
        <v>1137.2699999999998</v>
      </c>
      <c r="E17" s="372">
        <f t="shared" si="0"/>
        <v>14004.62100000001</v>
      </c>
      <c r="F17" s="52">
        <v>26669.356</v>
      </c>
      <c r="G17" s="50">
        <v>16662.765000000003</v>
      </c>
      <c r="H17" s="56">
        <f t="shared" si="1"/>
        <v>43332.121</v>
      </c>
      <c r="I17" s="59">
        <v>2481.192</v>
      </c>
      <c r="J17" s="58">
        <v>1233.7810000000002</v>
      </c>
      <c r="K17" s="57">
        <f t="shared" si="2"/>
        <v>3714.973</v>
      </c>
      <c r="L17" s="348">
        <f t="shared" si="3"/>
        <v>29150.548</v>
      </c>
      <c r="M17" s="394">
        <f t="shared" si="3"/>
        <v>17896.546000000002</v>
      </c>
      <c r="N17" s="408">
        <f t="shared" si="3"/>
        <v>47047.094</v>
      </c>
      <c r="O17" s="55">
        <f t="shared" si="4"/>
        <v>61051.71500000001</v>
      </c>
    </row>
    <row r="18" spans="1:15" s="392" customFormat="1" ht="18.75" customHeight="1">
      <c r="A18" s="515"/>
      <c r="B18" s="482" t="s">
        <v>12</v>
      </c>
      <c r="C18" s="52">
        <v>12532.27700000001</v>
      </c>
      <c r="D18" s="61">
        <v>1221.5119999999993</v>
      </c>
      <c r="E18" s="372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48">
        <f t="shared" si="3"/>
        <v>30476.233000000007</v>
      </c>
      <c r="M18" s="394">
        <f t="shared" si="3"/>
        <v>19702.74300000001</v>
      </c>
      <c r="N18" s="408">
        <f t="shared" si="3"/>
        <v>50178.97600000002</v>
      </c>
      <c r="O18" s="55">
        <f t="shared" si="4"/>
        <v>63932.76500000003</v>
      </c>
    </row>
    <row r="19" spans="1:15" ht="18.75" customHeight="1">
      <c r="A19" s="515"/>
      <c r="B19" s="482" t="s">
        <v>11</v>
      </c>
      <c r="C19" s="52">
        <v>12734.114000000005</v>
      </c>
      <c r="D19" s="61">
        <v>1221.9419999999993</v>
      </c>
      <c r="E19" s="372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48">
        <f t="shared" si="3"/>
        <v>29912.364000000005</v>
      </c>
      <c r="M19" s="394">
        <f t="shared" si="3"/>
        <v>18045.034</v>
      </c>
      <c r="N19" s="408">
        <f t="shared" si="3"/>
        <v>47957.398</v>
      </c>
      <c r="O19" s="55">
        <f t="shared" si="4"/>
        <v>61913.454000000005</v>
      </c>
    </row>
    <row r="20" spans="1:15" s="401" customFormat="1" ht="18.75" customHeight="1">
      <c r="A20" s="515"/>
      <c r="B20" s="482" t="s">
        <v>10</v>
      </c>
      <c r="C20" s="52">
        <v>13366.862000000008</v>
      </c>
      <c r="D20" s="61">
        <v>1316.7149999999995</v>
      </c>
      <c r="E20" s="372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48">
        <f t="shared" si="3"/>
        <v>33415.248</v>
      </c>
      <c r="M20" s="394">
        <f t="shared" si="3"/>
        <v>20677.528000000013</v>
      </c>
      <c r="N20" s="408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515"/>
      <c r="B21" s="482" t="s">
        <v>9</v>
      </c>
      <c r="C21" s="52">
        <v>13158.135000000017</v>
      </c>
      <c r="D21" s="61">
        <v>1207.3129999999999</v>
      </c>
      <c r="E21" s="372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48">
        <f t="shared" si="3"/>
        <v>31256.004999999997</v>
      </c>
      <c r="M21" s="394">
        <f t="shared" si="3"/>
        <v>20663.619</v>
      </c>
      <c r="N21" s="408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516"/>
      <c r="B22" s="482" t="s">
        <v>8</v>
      </c>
      <c r="C22" s="52">
        <v>14296.916999999994</v>
      </c>
      <c r="D22" s="61">
        <v>1512.6399999999996</v>
      </c>
      <c r="E22" s="372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48">
        <f t="shared" si="3"/>
        <v>28363.802000000003</v>
      </c>
      <c r="M22" s="394">
        <f t="shared" si="3"/>
        <v>19233.314999999995</v>
      </c>
      <c r="N22" s="408">
        <f t="shared" si="3"/>
        <v>47597.117</v>
      </c>
      <c r="O22" s="55">
        <f t="shared" si="4"/>
        <v>63406.67399999999</v>
      </c>
    </row>
    <row r="23" spans="1:15" ht="3.75" customHeight="1">
      <c r="A23" s="64"/>
      <c r="B23" s="484"/>
      <c r="C23" s="63"/>
      <c r="D23" s="62"/>
      <c r="E23" s="373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5">
        <f t="shared" si="3"/>
        <v>0</v>
      </c>
      <c r="N23" s="409">
        <f t="shared" si="3"/>
        <v>0</v>
      </c>
      <c r="O23" s="36">
        <f t="shared" si="4"/>
        <v>0</v>
      </c>
    </row>
    <row r="24" spans="1:15" ht="19.5" customHeight="1">
      <c r="A24" s="486">
        <v>2015</v>
      </c>
      <c r="B24" s="485" t="s">
        <v>7</v>
      </c>
      <c r="C24" s="52">
        <v>11422.357000000005</v>
      </c>
      <c r="D24" s="61">
        <v>893.5599999999994</v>
      </c>
      <c r="E24" s="372">
        <f t="shared" si="0"/>
        <v>12315.917000000005</v>
      </c>
      <c r="F24" s="60">
        <v>27552.825000000008</v>
      </c>
      <c r="G24" s="50">
        <v>14248.001999999999</v>
      </c>
      <c r="H24" s="56">
        <f>G24+F24</f>
        <v>41800.827000000005</v>
      </c>
      <c r="I24" s="59">
        <v>3310.6169999999997</v>
      </c>
      <c r="J24" s="58">
        <v>1058.1740000000002</v>
      </c>
      <c r="K24" s="57">
        <f>J24+I24</f>
        <v>4368.791</v>
      </c>
      <c r="L24" s="348">
        <f t="shared" si="3"/>
        <v>30863.442000000006</v>
      </c>
      <c r="M24" s="394">
        <f t="shared" si="3"/>
        <v>15306.176</v>
      </c>
      <c r="N24" s="408">
        <f t="shared" si="3"/>
        <v>46169.618</v>
      </c>
      <c r="O24" s="55">
        <f t="shared" si="4"/>
        <v>58485.535</v>
      </c>
    </row>
    <row r="25" spans="1:15" ht="19.5" customHeight="1">
      <c r="A25" s="486"/>
      <c r="B25" s="485" t="s">
        <v>6</v>
      </c>
      <c r="C25" s="52">
        <v>11591.259999999997</v>
      </c>
      <c r="D25" s="61">
        <v>968.0126000000004</v>
      </c>
      <c r="E25" s="372">
        <f>D25+C25</f>
        <v>12559.272599999997</v>
      </c>
      <c r="F25" s="60">
        <v>27124.277999999988</v>
      </c>
      <c r="G25" s="50">
        <v>14538.316000000006</v>
      </c>
      <c r="H25" s="56">
        <f>G25+F25</f>
        <v>41662.594</v>
      </c>
      <c r="I25" s="59">
        <v>5137.088</v>
      </c>
      <c r="J25" s="58">
        <v>975.6529999999999</v>
      </c>
      <c r="K25" s="57">
        <f>J25+I25</f>
        <v>6112.741</v>
      </c>
      <c r="L25" s="348">
        <f aca="true" t="shared" si="5" ref="L25:N26">I25+F25</f>
        <v>32261.365999999987</v>
      </c>
      <c r="M25" s="394">
        <f t="shared" si="5"/>
        <v>15513.969000000006</v>
      </c>
      <c r="N25" s="408">
        <f t="shared" si="5"/>
        <v>47775.335</v>
      </c>
      <c r="O25" s="55">
        <f>N25+E25</f>
        <v>60334.607599999996</v>
      </c>
    </row>
    <row r="26" spans="1:15" ht="19.5" customHeight="1">
      <c r="A26" s="486"/>
      <c r="B26" s="485" t="s">
        <v>5</v>
      </c>
      <c r="C26" s="52">
        <v>13973.525</v>
      </c>
      <c r="D26" s="61">
        <v>1109.356999999999</v>
      </c>
      <c r="E26" s="372">
        <f>D26+C26</f>
        <v>15082.881999999998</v>
      </c>
      <c r="F26" s="60">
        <v>28371.483000000007</v>
      </c>
      <c r="G26" s="50">
        <v>16314.102000000003</v>
      </c>
      <c r="H26" s="56">
        <f>G26+F26</f>
        <v>44685.58500000001</v>
      </c>
      <c r="I26" s="59">
        <v>3826.87</v>
      </c>
      <c r="J26" s="58">
        <v>2381.3109999999997</v>
      </c>
      <c r="K26" s="57">
        <f>J26+I26</f>
        <v>6208.181</v>
      </c>
      <c r="L26" s="348">
        <f t="shared" si="5"/>
        <v>32198.353000000006</v>
      </c>
      <c r="M26" s="394">
        <f t="shared" si="5"/>
        <v>18695.413</v>
      </c>
      <c r="N26" s="408">
        <f t="shared" si="5"/>
        <v>50893.766</v>
      </c>
      <c r="O26" s="55">
        <f>N26+E26</f>
        <v>65976.648</v>
      </c>
    </row>
    <row r="27" spans="1:15" ht="19.5" customHeight="1" thickBot="1">
      <c r="A27" s="486"/>
      <c r="B27" s="485" t="s">
        <v>16</v>
      </c>
      <c r="C27" s="52">
        <v>12208.576999999994</v>
      </c>
      <c r="D27" s="61">
        <v>959.8069999999997</v>
      </c>
      <c r="E27" s="372">
        <f>D27+C27</f>
        <v>13168.383999999993</v>
      </c>
      <c r="F27" s="60">
        <v>29620.865000000005</v>
      </c>
      <c r="G27" s="50">
        <v>14850.063000000002</v>
      </c>
      <c r="H27" s="56">
        <f>G27+F27</f>
        <v>44470.92800000001</v>
      </c>
      <c r="I27" s="59">
        <v>7135.207</v>
      </c>
      <c r="J27" s="58">
        <v>1884.4250000000002</v>
      </c>
      <c r="K27" s="57">
        <f>J27+I27</f>
        <v>9019.632000000001</v>
      </c>
      <c r="L27" s="348">
        <f>I27+F27</f>
        <v>36756.07200000001</v>
      </c>
      <c r="M27" s="394">
        <f>J27+G27</f>
        <v>16734.488</v>
      </c>
      <c r="N27" s="408">
        <f>K27+H27</f>
        <v>53490.56000000001</v>
      </c>
      <c r="O27" s="55">
        <f>N27+E27</f>
        <v>66658.944</v>
      </c>
    </row>
    <row r="28" spans="1:15" ht="18" customHeight="1">
      <c r="A28" s="53" t="s">
        <v>4</v>
      </c>
      <c r="B28" s="41"/>
      <c r="C28" s="40"/>
      <c r="D28" s="39"/>
      <c r="E28" s="374"/>
      <c r="F28" s="40"/>
      <c r="G28" s="39"/>
      <c r="H28" s="38"/>
      <c r="I28" s="40"/>
      <c r="J28" s="39"/>
      <c r="K28" s="38"/>
      <c r="L28" s="85"/>
      <c r="M28" s="395"/>
      <c r="N28" s="409"/>
      <c r="O28" s="36"/>
    </row>
    <row r="29" spans="1:15" ht="18" customHeight="1">
      <c r="A29" s="35" t="s">
        <v>149</v>
      </c>
      <c r="B29" s="48"/>
      <c r="C29" s="52">
        <f>SUM(C11:C14)</f>
        <v>45183.79899999997</v>
      </c>
      <c r="D29" s="50">
        <f aca="true" t="shared" si="6" ref="D29:O29">SUM(D11:D14)</f>
        <v>4368.385999999998</v>
      </c>
      <c r="E29" s="375">
        <f t="shared" si="6"/>
        <v>49552.18499999997</v>
      </c>
      <c r="F29" s="52">
        <f t="shared" si="6"/>
        <v>108163.34199999999</v>
      </c>
      <c r="G29" s="50">
        <f t="shared" si="6"/>
        <v>56357.59099999999</v>
      </c>
      <c r="H29" s="51">
        <f t="shared" si="6"/>
        <v>164520.933</v>
      </c>
      <c r="I29" s="52">
        <f t="shared" si="6"/>
        <v>16505.813</v>
      </c>
      <c r="J29" s="50">
        <f t="shared" si="6"/>
        <v>8707.82</v>
      </c>
      <c r="K29" s="51">
        <f t="shared" si="6"/>
        <v>25213.632999999998</v>
      </c>
      <c r="L29" s="52">
        <f t="shared" si="6"/>
        <v>124669.155</v>
      </c>
      <c r="M29" s="396">
        <f t="shared" si="6"/>
        <v>65065.41099999999</v>
      </c>
      <c r="N29" s="410">
        <f t="shared" si="6"/>
        <v>189734.566</v>
      </c>
      <c r="O29" s="49">
        <f t="shared" si="6"/>
        <v>239286.75099999996</v>
      </c>
    </row>
    <row r="30" spans="1:15" ht="18" customHeight="1" thickBot="1">
      <c r="A30" s="35" t="s">
        <v>150</v>
      </c>
      <c r="B30" s="48"/>
      <c r="C30" s="47">
        <f>SUM(C24:C27)</f>
        <v>49195.719</v>
      </c>
      <c r="D30" s="44">
        <f aca="true" t="shared" si="7" ref="D30:O30">SUM(D24:D27)</f>
        <v>3930.7365999999984</v>
      </c>
      <c r="E30" s="376">
        <f t="shared" si="7"/>
        <v>53126.45559999999</v>
      </c>
      <c r="F30" s="46">
        <f t="shared" si="7"/>
        <v>112669.45100000002</v>
      </c>
      <c r="G30" s="44">
        <f t="shared" si="7"/>
        <v>59950.483000000015</v>
      </c>
      <c r="H30" s="45">
        <f t="shared" si="7"/>
        <v>172619.934</v>
      </c>
      <c r="I30" s="46">
        <f t="shared" si="7"/>
        <v>19409.782</v>
      </c>
      <c r="J30" s="44">
        <f t="shared" si="7"/>
        <v>6299.563</v>
      </c>
      <c r="K30" s="45">
        <f t="shared" si="7"/>
        <v>25709.345</v>
      </c>
      <c r="L30" s="46">
        <f t="shared" si="7"/>
        <v>132079.233</v>
      </c>
      <c r="M30" s="397">
        <f t="shared" si="7"/>
        <v>66250.046</v>
      </c>
      <c r="N30" s="411">
        <f t="shared" si="7"/>
        <v>198329.27900000004</v>
      </c>
      <c r="O30" s="43">
        <f t="shared" si="7"/>
        <v>251455.73460000003</v>
      </c>
    </row>
    <row r="31" spans="1:15" ht="17.25" customHeight="1">
      <c r="A31" s="42" t="s">
        <v>3</v>
      </c>
      <c r="B31" s="41"/>
      <c r="C31" s="40"/>
      <c r="D31" s="39"/>
      <c r="E31" s="377"/>
      <c r="F31" s="40"/>
      <c r="G31" s="39"/>
      <c r="H31" s="37"/>
      <c r="I31" s="40"/>
      <c r="J31" s="39"/>
      <c r="K31" s="38"/>
      <c r="L31" s="85"/>
      <c r="M31" s="395"/>
      <c r="N31" s="412"/>
      <c r="O31" s="36"/>
    </row>
    <row r="32" spans="1:15" ht="17.25" customHeight="1">
      <c r="A32" s="35" t="s">
        <v>151</v>
      </c>
      <c r="B32" s="34"/>
      <c r="C32" s="435">
        <f>(C27/C14-1)*100</f>
        <v>2.013041309736052</v>
      </c>
      <c r="D32" s="436">
        <f aca="true" t="shared" si="8" ref="D32:O32">(D27/D14-1)*100</f>
        <v>-7.845375692018742</v>
      </c>
      <c r="E32" s="437">
        <f t="shared" si="8"/>
        <v>1.2237741945476444</v>
      </c>
      <c r="F32" s="435">
        <f t="shared" si="8"/>
        <v>-4.831690828333701</v>
      </c>
      <c r="G32" s="438">
        <f t="shared" si="8"/>
        <v>3.293878253412963</v>
      </c>
      <c r="H32" s="439">
        <f t="shared" si="8"/>
        <v>-2.264345232139109</v>
      </c>
      <c r="I32" s="440">
        <f t="shared" si="8"/>
        <v>11.626776570352337</v>
      </c>
      <c r="J32" s="436">
        <f t="shared" si="8"/>
        <v>-29.72714251246371</v>
      </c>
      <c r="K32" s="441">
        <f t="shared" si="8"/>
        <v>-0.5948242837134798</v>
      </c>
      <c r="L32" s="440">
        <f t="shared" si="8"/>
        <v>-2.0275324591137234</v>
      </c>
      <c r="M32" s="442">
        <f t="shared" si="8"/>
        <v>-1.897122077070601</v>
      </c>
      <c r="N32" s="443">
        <f t="shared" si="8"/>
        <v>-1.986770936210036</v>
      </c>
      <c r="O32" s="444">
        <f t="shared" si="8"/>
        <v>-1.368776268969396</v>
      </c>
    </row>
    <row r="33" spans="1:15" ht="7.5" customHeight="1" thickBot="1">
      <c r="A33" s="33"/>
      <c r="B33" s="32"/>
      <c r="C33" s="31"/>
      <c r="D33" s="30"/>
      <c r="E33" s="378"/>
      <c r="F33" s="29"/>
      <c r="G33" s="27"/>
      <c r="H33" s="26"/>
      <c r="I33" s="29"/>
      <c r="J33" s="27"/>
      <c r="K33" s="28"/>
      <c r="L33" s="29"/>
      <c r="M33" s="398"/>
      <c r="N33" s="413"/>
      <c r="O33" s="25"/>
    </row>
    <row r="34" spans="1:15" ht="17.25" customHeight="1">
      <c r="A34" s="24" t="s">
        <v>2</v>
      </c>
      <c r="B34" s="23"/>
      <c r="C34" s="22"/>
      <c r="D34" s="21"/>
      <c r="E34" s="379"/>
      <c r="F34" s="20"/>
      <c r="G34" s="18"/>
      <c r="H34" s="17"/>
      <c r="I34" s="20"/>
      <c r="J34" s="18"/>
      <c r="K34" s="19"/>
      <c r="L34" s="20"/>
      <c r="M34" s="399"/>
      <c r="N34" s="414"/>
      <c r="O34" s="16"/>
    </row>
    <row r="35" spans="1:15" ht="17.25" customHeight="1" thickBot="1">
      <c r="A35" s="423" t="s">
        <v>152</v>
      </c>
      <c r="B35" s="15"/>
      <c r="C35" s="14">
        <f aca="true" t="shared" si="9" ref="C35:O35">(C30/C29-1)*100</f>
        <v>8.879111736487744</v>
      </c>
      <c r="D35" s="10">
        <f t="shared" si="9"/>
        <v>-10.018560630859996</v>
      </c>
      <c r="E35" s="380">
        <f t="shared" si="9"/>
        <v>7.213144284152184</v>
      </c>
      <c r="F35" s="14">
        <f t="shared" si="9"/>
        <v>4.166022347941167</v>
      </c>
      <c r="G35" s="13">
        <f t="shared" si="9"/>
        <v>6.375169584519713</v>
      </c>
      <c r="H35" s="9">
        <f t="shared" si="9"/>
        <v>4.92277842844473</v>
      </c>
      <c r="I35" s="12">
        <f t="shared" si="9"/>
        <v>17.593613837743117</v>
      </c>
      <c r="J35" s="10">
        <f t="shared" si="9"/>
        <v>-27.656256100838096</v>
      </c>
      <c r="K35" s="11">
        <f t="shared" si="9"/>
        <v>1.9660474950198736</v>
      </c>
      <c r="L35" s="12">
        <f t="shared" si="9"/>
        <v>5.943794196728147</v>
      </c>
      <c r="M35" s="400">
        <f t="shared" si="9"/>
        <v>1.8206831891064423</v>
      </c>
      <c r="N35" s="415">
        <f t="shared" si="9"/>
        <v>4.529861469733487</v>
      </c>
      <c r="O35" s="8">
        <f t="shared" si="9"/>
        <v>5.08552335185497</v>
      </c>
    </row>
    <row r="36" spans="1:14" s="5" customFormat="1" ht="17.25" customHeight="1" thickTop="1">
      <c r="A36" s="84" t="s">
        <v>1</v>
      </c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="5" customFormat="1" ht="13.5" customHeight="1">
      <c r="A37" s="84" t="s">
        <v>0</v>
      </c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65518" ht="14.25">
      <c r="C65518" s="2" t="e">
        <f>((C65514/C65501)-1)*100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P32:IV32 P35:IV35">
    <cfRule type="cellIs" priority="4" dxfId="93" operator="lessThan" stopIfTrue="1">
      <formula>0</formula>
    </cfRule>
  </conditionalFormatting>
  <conditionalFormatting sqref="A32:B32 A35:B35">
    <cfRule type="cellIs" priority="1" dxfId="93" operator="lessThan" stopIfTrue="1">
      <formula>0</formula>
    </cfRule>
  </conditionalFormatting>
  <conditionalFormatting sqref="C31:O35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6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3.7109375" style="88" customWidth="1"/>
    <col min="2" max="2" width="10.140625" style="88" customWidth="1"/>
    <col min="3" max="3" width="11.2812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2812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32" t="s">
        <v>28</v>
      </c>
      <c r="O1" s="533"/>
      <c r="P1" s="533"/>
      <c r="Q1" s="534"/>
    </row>
    <row r="2" ht="7.5" customHeight="1" thickBot="1"/>
    <row r="3" spans="1:17" ht="24" customHeight="1">
      <c r="A3" s="540" t="s">
        <v>39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2"/>
    </row>
    <row r="4" spans="1:17" ht="18" customHeight="1" thickBot="1">
      <c r="A4" s="543" t="s">
        <v>38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5"/>
    </row>
    <row r="5" spans="1:17" ht="15" thickBot="1">
      <c r="A5" s="548" t="s">
        <v>37</v>
      </c>
      <c r="B5" s="535" t="s">
        <v>36</v>
      </c>
      <c r="C5" s="536"/>
      <c r="D5" s="536"/>
      <c r="E5" s="536"/>
      <c r="F5" s="537"/>
      <c r="G5" s="537"/>
      <c r="H5" s="537"/>
      <c r="I5" s="538"/>
      <c r="J5" s="536" t="s">
        <v>35</v>
      </c>
      <c r="K5" s="536"/>
      <c r="L5" s="536"/>
      <c r="M5" s="536"/>
      <c r="N5" s="536"/>
      <c r="O5" s="536"/>
      <c r="P5" s="536"/>
      <c r="Q5" s="539"/>
    </row>
    <row r="6" spans="1:17" s="481" customFormat="1" ht="25.5" customHeight="1" thickBot="1">
      <c r="A6" s="549"/>
      <c r="B6" s="529" t="s">
        <v>153</v>
      </c>
      <c r="C6" s="546"/>
      <c r="D6" s="547"/>
      <c r="E6" s="527" t="s">
        <v>34</v>
      </c>
      <c r="F6" s="529" t="s">
        <v>154</v>
      </c>
      <c r="G6" s="546"/>
      <c r="H6" s="547"/>
      <c r="I6" s="525" t="s">
        <v>33</v>
      </c>
      <c r="J6" s="529" t="s">
        <v>155</v>
      </c>
      <c r="K6" s="530"/>
      <c r="L6" s="531"/>
      <c r="M6" s="527" t="s">
        <v>34</v>
      </c>
      <c r="N6" s="529" t="s">
        <v>156</v>
      </c>
      <c r="O6" s="530"/>
      <c r="P6" s="531"/>
      <c r="Q6" s="527" t="s">
        <v>33</v>
      </c>
    </row>
    <row r="7" spans="1:17" s="110" customFormat="1" ht="15" thickBot="1">
      <c r="A7" s="550"/>
      <c r="B7" s="114" t="s">
        <v>22</v>
      </c>
      <c r="C7" s="111" t="s">
        <v>21</v>
      </c>
      <c r="D7" s="111" t="s">
        <v>17</v>
      </c>
      <c r="E7" s="528"/>
      <c r="F7" s="114" t="s">
        <v>22</v>
      </c>
      <c r="G7" s="112" t="s">
        <v>21</v>
      </c>
      <c r="H7" s="111" t="s">
        <v>17</v>
      </c>
      <c r="I7" s="526"/>
      <c r="J7" s="114" t="s">
        <v>22</v>
      </c>
      <c r="K7" s="111" t="s">
        <v>21</v>
      </c>
      <c r="L7" s="112" t="s">
        <v>17</v>
      </c>
      <c r="M7" s="528"/>
      <c r="N7" s="113" t="s">
        <v>22</v>
      </c>
      <c r="O7" s="112" t="s">
        <v>21</v>
      </c>
      <c r="P7" s="111" t="s">
        <v>17</v>
      </c>
      <c r="Q7" s="528"/>
    </row>
    <row r="8" spans="1:17" s="91" customFormat="1" ht="17.25" customHeight="1" thickBot="1">
      <c r="A8" s="109" t="s">
        <v>24</v>
      </c>
      <c r="B8" s="105">
        <f>SUM(B9:B21)</f>
        <v>1719454</v>
      </c>
      <c r="C8" s="104">
        <f>SUM(C9:C21)</f>
        <v>34919</v>
      </c>
      <c r="D8" s="104">
        <f>C8+B8</f>
        <v>1754373</v>
      </c>
      <c r="E8" s="106">
        <f>(D8/$D$8)</f>
        <v>1</v>
      </c>
      <c r="F8" s="105">
        <f>SUM(F9:F21)</f>
        <v>1568453</v>
      </c>
      <c r="G8" s="104">
        <f>SUM(G9:G21)</f>
        <v>69887</v>
      </c>
      <c r="H8" s="104">
        <f>G8+F8</f>
        <v>1638340</v>
      </c>
      <c r="I8" s="103">
        <f>(D8/H8-1)*100</f>
        <v>7.0823516486199445</v>
      </c>
      <c r="J8" s="108">
        <f>SUM(J9:J21)</f>
        <v>6793353</v>
      </c>
      <c r="K8" s="107">
        <f>SUM(K9:K21)</f>
        <v>240448</v>
      </c>
      <c r="L8" s="104">
        <f>K8+J8</f>
        <v>7033801</v>
      </c>
      <c r="M8" s="106">
        <f>(L8/$L$8)</f>
        <v>1</v>
      </c>
      <c r="N8" s="105">
        <f>SUM(N9:N21)</f>
        <v>6179482</v>
      </c>
      <c r="O8" s="104">
        <f>SUM(O9:O21)</f>
        <v>276932</v>
      </c>
      <c r="P8" s="104">
        <f>O8+N8</f>
        <v>6456414</v>
      </c>
      <c r="Q8" s="103">
        <f>(L8/P8-1)*100</f>
        <v>8.942843504149511</v>
      </c>
    </row>
    <row r="9" spans="1:17" s="91" customFormat="1" ht="18" customHeight="1" thickTop="1">
      <c r="A9" s="102" t="s">
        <v>157</v>
      </c>
      <c r="B9" s="99">
        <v>1057412</v>
      </c>
      <c r="C9" s="98">
        <v>4161</v>
      </c>
      <c r="D9" s="98">
        <f>C9+B9</f>
        <v>1061573</v>
      </c>
      <c r="E9" s="100">
        <f>(D9/$D$8)</f>
        <v>0.6051010816969937</v>
      </c>
      <c r="F9" s="99">
        <v>951332</v>
      </c>
      <c r="G9" s="98">
        <v>25193</v>
      </c>
      <c r="H9" s="98">
        <f>G9+F9</f>
        <v>976525</v>
      </c>
      <c r="I9" s="101">
        <f>(D9/H9-1)*100</f>
        <v>8.709249635186001</v>
      </c>
      <c r="J9" s="99">
        <v>4089391</v>
      </c>
      <c r="K9" s="98">
        <v>93509</v>
      </c>
      <c r="L9" s="98">
        <f>K9+J9</f>
        <v>4182900</v>
      </c>
      <c r="M9" s="100">
        <f>(L9/$L$8)</f>
        <v>0.5946855761202229</v>
      </c>
      <c r="N9" s="99">
        <v>3626290</v>
      </c>
      <c r="O9" s="98">
        <v>93777</v>
      </c>
      <c r="P9" s="98">
        <f>O9+N9</f>
        <v>3720067</v>
      </c>
      <c r="Q9" s="97">
        <f>(L9/P9-1)*100</f>
        <v>12.441523230629992</v>
      </c>
    </row>
    <row r="10" spans="1:17" s="91" customFormat="1" ht="18" customHeight="1">
      <c r="A10" s="102" t="s">
        <v>158</v>
      </c>
      <c r="B10" s="99">
        <v>268515</v>
      </c>
      <c r="C10" s="98">
        <v>0</v>
      </c>
      <c r="D10" s="98">
        <f>C10+B10</f>
        <v>268515</v>
      </c>
      <c r="E10" s="100">
        <f>(D10/$D$8)</f>
        <v>0.15305468107409315</v>
      </c>
      <c r="F10" s="99">
        <v>247041</v>
      </c>
      <c r="G10" s="98"/>
      <c r="H10" s="98">
        <f>G10+F10</f>
        <v>247041</v>
      </c>
      <c r="I10" s="101">
        <f>(D10/H10-1)*100</f>
        <v>8.692484243506149</v>
      </c>
      <c r="J10" s="99">
        <v>1144953</v>
      </c>
      <c r="K10" s="98">
        <v>4466</v>
      </c>
      <c r="L10" s="98">
        <f>K10+J10</f>
        <v>1149419</v>
      </c>
      <c r="M10" s="100">
        <f>(L10/$L$8)</f>
        <v>0.16341363652454768</v>
      </c>
      <c r="N10" s="99">
        <v>995453</v>
      </c>
      <c r="O10" s="98"/>
      <c r="P10" s="98">
        <f>O10+N10</f>
        <v>995453</v>
      </c>
      <c r="Q10" s="97">
        <f>(L10/P10-1)*100</f>
        <v>15.46692812217152</v>
      </c>
    </row>
    <row r="11" spans="1:17" s="91" customFormat="1" ht="18" customHeight="1">
      <c r="A11" s="102" t="s">
        <v>159</v>
      </c>
      <c r="B11" s="99">
        <v>197625</v>
      </c>
      <c r="C11" s="98">
        <v>700</v>
      </c>
      <c r="D11" s="98">
        <f>C11+B11</f>
        <v>198325</v>
      </c>
      <c r="E11" s="100">
        <f>(D11/$D$8)</f>
        <v>0.11304608541057118</v>
      </c>
      <c r="F11" s="99">
        <v>177968</v>
      </c>
      <c r="G11" s="98">
        <v>382</v>
      </c>
      <c r="H11" s="98">
        <f>G11+F11</f>
        <v>178350</v>
      </c>
      <c r="I11" s="101">
        <f>(D11/H11-1)*100</f>
        <v>11.199887860947566</v>
      </c>
      <c r="J11" s="99">
        <v>784917</v>
      </c>
      <c r="K11" s="98">
        <v>700</v>
      </c>
      <c r="L11" s="98">
        <f>K11+J11</f>
        <v>785617</v>
      </c>
      <c r="M11" s="100">
        <f>(L11/$L$8)</f>
        <v>0.1116916728238402</v>
      </c>
      <c r="N11" s="99">
        <v>691747</v>
      </c>
      <c r="O11" s="98">
        <v>382</v>
      </c>
      <c r="P11" s="98">
        <f>O11+N11</f>
        <v>692129</v>
      </c>
      <c r="Q11" s="97">
        <f>(L11/P11-1)*100</f>
        <v>13.507308608655322</v>
      </c>
    </row>
    <row r="12" spans="1:17" s="91" customFormat="1" ht="18" customHeight="1">
      <c r="A12" s="102" t="s">
        <v>160</v>
      </c>
      <c r="B12" s="99">
        <v>72203</v>
      </c>
      <c r="C12" s="98">
        <v>0</v>
      </c>
      <c r="D12" s="98">
        <f>C12+B12</f>
        <v>72203</v>
      </c>
      <c r="E12" s="100">
        <f>(D12/$D$8)</f>
        <v>0.041156014142944515</v>
      </c>
      <c r="F12" s="99">
        <v>57813</v>
      </c>
      <c r="G12" s="98"/>
      <c r="H12" s="98">
        <f>G12+F12</f>
        <v>57813</v>
      </c>
      <c r="I12" s="101">
        <f>(D12/H12-1)*100</f>
        <v>24.890595540795314</v>
      </c>
      <c r="J12" s="99">
        <v>283558</v>
      </c>
      <c r="K12" s="98"/>
      <c r="L12" s="98">
        <f>K12+J12</f>
        <v>283558</v>
      </c>
      <c r="M12" s="100">
        <f>(L12/$L$8)</f>
        <v>0.04031362274821253</v>
      </c>
      <c r="N12" s="99">
        <v>230131</v>
      </c>
      <c r="O12" s="98"/>
      <c r="P12" s="98">
        <f>O12+N12</f>
        <v>230131</v>
      </c>
      <c r="Q12" s="97">
        <f>(L12/P12-1)*100</f>
        <v>23.21590746140243</v>
      </c>
    </row>
    <row r="13" spans="1:17" s="91" customFormat="1" ht="18" customHeight="1">
      <c r="A13" s="102" t="s">
        <v>161</v>
      </c>
      <c r="B13" s="99">
        <v>70462</v>
      </c>
      <c r="C13" s="98">
        <v>780</v>
      </c>
      <c r="D13" s="98">
        <f aca="true" t="shared" si="0" ref="D13:D18">C13+B13</f>
        <v>71242</v>
      </c>
      <c r="E13" s="100">
        <f aca="true" t="shared" si="1" ref="E13:E18">(D13/$D$8)</f>
        <v>0.040608240094894305</v>
      </c>
      <c r="F13" s="99">
        <v>70089</v>
      </c>
      <c r="G13" s="98">
        <v>379</v>
      </c>
      <c r="H13" s="98">
        <f aca="true" t="shared" si="2" ref="H13:H18">G13+F13</f>
        <v>70468</v>
      </c>
      <c r="I13" s="101">
        <f aca="true" t="shared" si="3" ref="I13:I18">(D13/H13-1)*100</f>
        <v>1.0983708917522872</v>
      </c>
      <c r="J13" s="99">
        <v>293108</v>
      </c>
      <c r="K13" s="98">
        <v>4446</v>
      </c>
      <c r="L13" s="98">
        <f aca="true" t="shared" si="4" ref="L13:L18">K13+J13</f>
        <v>297554</v>
      </c>
      <c r="M13" s="100">
        <f aca="true" t="shared" si="5" ref="M13:M18">(L13/$L$8)</f>
        <v>0.04230344304594344</v>
      </c>
      <c r="N13" s="99">
        <v>270479</v>
      </c>
      <c r="O13" s="98">
        <v>396</v>
      </c>
      <c r="P13" s="98">
        <f aca="true" t="shared" si="6" ref="P13:P18">O13+N13</f>
        <v>270875</v>
      </c>
      <c r="Q13" s="97">
        <f aca="true" t="shared" si="7" ref="Q13:Q18">(L13/P13-1)*100</f>
        <v>9.84919243193354</v>
      </c>
    </row>
    <row r="14" spans="1:17" s="91" customFormat="1" ht="18" customHeight="1">
      <c r="A14" s="102" t="s">
        <v>162</v>
      </c>
      <c r="B14" s="99">
        <v>26693</v>
      </c>
      <c r="C14" s="98">
        <v>0</v>
      </c>
      <c r="D14" s="98">
        <f t="shared" si="0"/>
        <v>26693</v>
      </c>
      <c r="E14" s="100">
        <f t="shared" si="1"/>
        <v>0.015215122439754829</v>
      </c>
      <c r="F14" s="99">
        <v>40988</v>
      </c>
      <c r="G14" s="98"/>
      <c r="H14" s="98">
        <f t="shared" si="2"/>
        <v>40988</v>
      </c>
      <c r="I14" s="101">
        <f t="shared" si="3"/>
        <v>-34.87606128623012</v>
      </c>
      <c r="J14" s="99">
        <v>96271</v>
      </c>
      <c r="K14" s="98"/>
      <c r="L14" s="98">
        <f t="shared" si="4"/>
        <v>96271</v>
      </c>
      <c r="M14" s="100">
        <f t="shared" si="5"/>
        <v>0.013686909823010346</v>
      </c>
      <c r="N14" s="99">
        <v>273378</v>
      </c>
      <c r="O14" s="98"/>
      <c r="P14" s="98">
        <f t="shared" si="6"/>
        <v>273378</v>
      </c>
      <c r="Q14" s="97">
        <f t="shared" si="7"/>
        <v>-64.78465714139396</v>
      </c>
    </row>
    <row r="15" spans="1:17" s="91" customFormat="1" ht="18" customHeight="1">
      <c r="A15" s="102" t="s">
        <v>163</v>
      </c>
      <c r="B15" s="99">
        <v>26544</v>
      </c>
      <c r="C15" s="98">
        <v>0</v>
      </c>
      <c r="D15" s="98">
        <f t="shared" si="0"/>
        <v>26544</v>
      </c>
      <c r="E15" s="100">
        <f t="shared" si="1"/>
        <v>0.01513019181211749</v>
      </c>
      <c r="F15" s="99">
        <v>23222</v>
      </c>
      <c r="G15" s="98"/>
      <c r="H15" s="98">
        <f t="shared" si="2"/>
        <v>23222</v>
      </c>
      <c r="I15" s="101">
        <f t="shared" si="3"/>
        <v>14.305400051675132</v>
      </c>
      <c r="J15" s="99">
        <v>101155</v>
      </c>
      <c r="K15" s="98"/>
      <c r="L15" s="98">
        <f t="shared" si="4"/>
        <v>101155</v>
      </c>
      <c r="M15" s="100">
        <f t="shared" si="5"/>
        <v>0.014381271235851</v>
      </c>
      <c r="N15" s="99">
        <v>92004</v>
      </c>
      <c r="O15" s="98"/>
      <c r="P15" s="98">
        <f t="shared" si="6"/>
        <v>92004</v>
      </c>
      <c r="Q15" s="97">
        <f t="shared" si="7"/>
        <v>9.946306682318152</v>
      </c>
    </row>
    <row r="16" spans="1:20" s="91" customFormat="1" ht="18" customHeight="1">
      <c r="A16" s="102" t="s">
        <v>164</v>
      </c>
      <c r="B16" s="99">
        <v>0</v>
      </c>
      <c r="C16" s="98">
        <v>7459</v>
      </c>
      <c r="D16" s="98">
        <f t="shared" si="0"/>
        <v>7459</v>
      </c>
      <c r="E16" s="100">
        <f t="shared" si="1"/>
        <v>0.0042516614197778925</v>
      </c>
      <c r="F16" s="99"/>
      <c r="G16" s="98">
        <v>13776</v>
      </c>
      <c r="H16" s="98">
        <f t="shared" si="2"/>
        <v>13776</v>
      </c>
      <c r="I16" s="101">
        <f t="shared" si="3"/>
        <v>-45.85511033681765</v>
      </c>
      <c r="J16" s="99"/>
      <c r="K16" s="98">
        <v>39564</v>
      </c>
      <c r="L16" s="98">
        <f t="shared" si="4"/>
        <v>39564</v>
      </c>
      <c r="M16" s="100">
        <f t="shared" si="5"/>
        <v>0.005624839258318511</v>
      </c>
      <c r="N16" s="99"/>
      <c r="O16" s="98">
        <v>68335</v>
      </c>
      <c r="P16" s="98">
        <f t="shared" si="6"/>
        <v>68335</v>
      </c>
      <c r="Q16" s="97">
        <f t="shared" si="7"/>
        <v>-42.10287553962099</v>
      </c>
      <c r="T16" s="479"/>
    </row>
    <row r="17" spans="1:17" s="91" customFormat="1" ht="18" customHeight="1">
      <c r="A17" s="102" t="s">
        <v>165</v>
      </c>
      <c r="B17" s="99">
        <v>0</v>
      </c>
      <c r="C17" s="98">
        <v>6551</v>
      </c>
      <c r="D17" s="98">
        <f t="shared" si="0"/>
        <v>6551</v>
      </c>
      <c r="E17" s="100">
        <f t="shared" si="1"/>
        <v>0.003734097594981227</v>
      </c>
      <c r="F17" s="99"/>
      <c r="G17" s="98">
        <v>9089</v>
      </c>
      <c r="H17" s="98">
        <f t="shared" si="2"/>
        <v>9089</v>
      </c>
      <c r="I17" s="101">
        <f t="shared" si="3"/>
        <v>-27.9238640114424</v>
      </c>
      <c r="J17" s="99"/>
      <c r="K17" s="98">
        <v>23643</v>
      </c>
      <c r="L17" s="98">
        <f t="shared" si="4"/>
        <v>23643</v>
      </c>
      <c r="M17" s="100">
        <f t="shared" si="5"/>
        <v>0.003361340475796799</v>
      </c>
      <c r="N17" s="99"/>
      <c r="O17" s="98">
        <v>32130</v>
      </c>
      <c r="P17" s="98">
        <f t="shared" si="6"/>
        <v>32130</v>
      </c>
      <c r="Q17" s="97">
        <f t="shared" si="7"/>
        <v>-26.414565826330527</v>
      </c>
    </row>
    <row r="18" spans="1:17" s="91" customFormat="1" ht="18" customHeight="1">
      <c r="A18" s="102" t="s">
        <v>166</v>
      </c>
      <c r="B18" s="99">
        <v>0</v>
      </c>
      <c r="C18" s="98">
        <v>3453</v>
      </c>
      <c r="D18" s="98">
        <f t="shared" si="0"/>
        <v>3453</v>
      </c>
      <c r="E18" s="100">
        <f t="shared" si="1"/>
        <v>0.001968224545179389</v>
      </c>
      <c r="F18" s="99"/>
      <c r="G18" s="98">
        <v>2907</v>
      </c>
      <c r="H18" s="98">
        <f t="shared" si="2"/>
        <v>2907</v>
      </c>
      <c r="I18" s="101">
        <f t="shared" si="3"/>
        <v>18.782249742002065</v>
      </c>
      <c r="J18" s="99"/>
      <c r="K18" s="98">
        <v>14344</v>
      </c>
      <c r="L18" s="98">
        <f t="shared" si="4"/>
        <v>14344</v>
      </c>
      <c r="M18" s="100">
        <f t="shared" si="5"/>
        <v>0.0020392956809554322</v>
      </c>
      <c r="N18" s="99"/>
      <c r="O18" s="98">
        <v>12241</v>
      </c>
      <c r="P18" s="98">
        <f t="shared" si="6"/>
        <v>12241</v>
      </c>
      <c r="Q18" s="97">
        <f t="shared" si="7"/>
        <v>17.179968956784574</v>
      </c>
    </row>
    <row r="19" spans="1:17" s="91" customFormat="1" ht="18" customHeight="1">
      <c r="A19" s="459" t="s">
        <v>167</v>
      </c>
      <c r="B19" s="460">
        <v>0</v>
      </c>
      <c r="C19" s="461">
        <v>1488</v>
      </c>
      <c r="D19" s="461">
        <f>C19+B19</f>
        <v>1488</v>
      </c>
      <c r="E19" s="462">
        <f>(D19/$D$8)</f>
        <v>0.0008481662679487201</v>
      </c>
      <c r="F19" s="460"/>
      <c r="G19" s="461">
        <v>3879</v>
      </c>
      <c r="H19" s="461">
        <f>G19+F19</f>
        <v>3879</v>
      </c>
      <c r="I19" s="463">
        <f>(D19/H19-1)*100</f>
        <v>-61.63959783449342</v>
      </c>
      <c r="J19" s="460"/>
      <c r="K19" s="461">
        <v>12755</v>
      </c>
      <c r="L19" s="461">
        <f>K19+J19</f>
        <v>12755</v>
      </c>
      <c r="M19" s="462">
        <f>(L19/$L$8)</f>
        <v>0.0018133865316917552</v>
      </c>
      <c r="N19" s="460"/>
      <c r="O19" s="461">
        <v>9823</v>
      </c>
      <c r="P19" s="461">
        <f>O19+N19</f>
        <v>9823</v>
      </c>
      <c r="Q19" s="464">
        <f>(L19/P19-1)*100</f>
        <v>29.848315178662332</v>
      </c>
    </row>
    <row r="20" spans="1:17" s="91" customFormat="1" ht="18" customHeight="1">
      <c r="A20" s="102" t="s">
        <v>168</v>
      </c>
      <c r="B20" s="99">
        <v>0</v>
      </c>
      <c r="C20" s="98">
        <v>871</v>
      </c>
      <c r="D20" s="98">
        <f>C20+B20</f>
        <v>871</v>
      </c>
      <c r="E20" s="100">
        <f>(D20/$D$8)</f>
        <v>0.0004964736689404135</v>
      </c>
      <c r="F20" s="99"/>
      <c r="G20" s="98">
        <v>713</v>
      </c>
      <c r="H20" s="98">
        <f>G20+F20</f>
        <v>713</v>
      </c>
      <c r="I20" s="101">
        <f>(D20/H20-1)*100</f>
        <v>22.159887798036458</v>
      </c>
      <c r="J20" s="99"/>
      <c r="K20" s="98">
        <v>1169</v>
      </c>
      <c r="L20" s="98">
        <f>K20+J20</f>
        <v>1169</v>
      </c>
      <c r="M20" s="100">
        <f>(L20/$L$8)</f>
        <v>0.00016619747985477552</v>
      </c>
      <c r="N20" s="99"/>
      <c r="O20" s="98">
        <v>2684</v>
      </c>
      <c r="P20" s="98">
        <f>O20+N20</f>
        <v>2684</v>
      </c>
      <c r="Q20" s="97">
        <f>(L20/P20-1)*100</f>
        <v>-56.445603576751125</v>
      </c>
    </row>
    <row r="21" spans="1:17" s="91" customFormat="1" ht="18" customHeight="1" thickBot="1">
      <c r="A21" s="96" t="s">
        <v>169</v>
      </c>
      <c r="B21" s="93">
        <v>0</v>
      </c>
      <c r="C21" s="92">
        <v>9456</v>
      </c>
      <c r="D21" s="92">
        <f>C21+B21</f>
        <v>9456</v>
      </c>
      <c r="E21" s="94">
        <f>(D21/$D$8)</f>
        <v>0.005389959831803157</v>
      </c>
      <c r="F21" s="93">
        <v>0</v>
      </c>
      <c r="G21" s="92">
        <v>13569</v>
      </c>
      <c r="H21" s="92">
        <f>G21+F21</f>
        <v>13569</v>
      </c>
      <c r="I21" s="95">
        <f>(D21/H21-1)*100</f>
        <v>-30.311739995578158</v>
      </c>
      <c r="J21" s="93">
        <v>0</v>
      </c>
      <c r="K21" s="92">
        <v>45852</v>
      </c>
      <c r="L21" s="92">
        <f>K21+J21</f>
        <v>45852</v>
      </c>
      <c r="M21" s="94">
        <f>(L21/$L$8)</f>
        <v>0.006518808251754635</v>
      </c>
      <c r="N21" s="93">
        <v>0</v>
      </c>
      <c r="O21" s="92">
        <v>57164</v>
      </c>
      <c r="P21" s="92">
        <f>O21+N21</f>
        <v>57164</v>
      </c>
      <c r="Q21" s="416">
        <f>(L21/P21-1)*100</f>
        <v>-19.78867818907004</v>
      </c>
    </row>
    <row r="22" s="90" customFormat="1" ht="13.5">
      <c r="A22" s="89" t="s">
        <v>145</v>
      </c>
    </row>
    <row r="23" ht="14.25">
      <c r="A23" s="89" t="s">
        <v>0</v>
      </c>
    </row>
    <row r="26" ht="14.25">
      <c r="B26" s="480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2:Q65536 I22:I65536 Q3 I3 I5 Q5">
    <cfRule type="cellIs" priority="3" dxfId="93" operator="lessThan" stopIfTrue="1">
      <formula>0</formula>
    </cfRule>
  </conditionalFormatting>
  <conditionalFormatting sqref="Q8:Q21 I8:I2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0"/>
  <sheetViews>
    <sheetView showGridLines="0" zoomScale="90" zoomScaleNormal="90" zoomScalePageLayoutView="0" workbookViewId="0" topLeftCell="A1">
      <pane xSplit="22326" topLeftCell="A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2812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28125" style="88" customWidth="1"/>
    <col min="11" max="11" width="11.28125" style="88" customWidth="1"/>
    <col min="12" max="12" width="8.140625" style="88" bestFit="1" customWidth="1"/>
    <col min="13" max="13" width="10.2812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32" t="s">
        <v>28</v>
      </c>
      <c r="O1" s="533"/>
      <c r="P1" s="533"/>
      <c r="Q1" s="534"/>
    </row>
    <row r="2" ht="7.5" customHeight="1" thickBot="1"/>
    <row r="3" spans="1:17" ht="24" customHeight="1">
      <c r="A3" s="540" t="s">
        <v>41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2"/>
    </row>
    <row r="4" spans="1:17" ht="16.5" customHeight="1" thickBot="1">
      <c r="A4" s="543" t="s">
        <v>38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5"/>
    </row>
    <row r="5" spans="1:17" ht="15" thickBot="1">
      <c r="A5" s="554" t="s">
        <v>37</v>
      </c>
      <c r="B5" s="535" t="s">
        <v>36</v>
      </c>
      <c r="C5" s="536"/>
      <c r="D5" s="536"/>
      <c r="E5" s="536"/>
      <c r="F5" s="537"/>
      <c r="G5" s="537"/>
      <c r="H5" s="537"/>
      <c r="I5" s="538"/>
      <c r="J5" s="536" t="s">
        <v>35</v>
      </c>
      <c r="K5" s="536"/>
      <c r="L5" s="536"/>
      <c r="M5" s="536"/>
      <c r="N5" s="536"/>
      <c r="O5" s="536"/>
      <c r="P5" s="536"/>
      <c r="Q5" s="539"/>
    </row>
    <row r="6" spans="1:17" s="115" customFormat="1" ht="25.5" customHeight="1" thickBot="1">
      <c r="A6" s="555"/>
      <c r="B6" s="551" t="s">
        <v>153</v>
      </c>
      <c r="C6" s="552"/>
      <c r="D6" s="553"/>
      <c r="E6" s="527" t="s">
        <v>34</v>
      </c>
      <c r="F6" s="551" t="s">
        <v>154</v>
      </c>
      <c r="G6" s="552"/>
      <c r="H6" s="553"/>
      <c r="I6" s="525" t="s">
        <v>33</v>
      </c>
      <c r="J6" s="551" t="s">
        <v>155</v>
      </c>
      <c r="K6" s="552"/>
      <c r="L6" s="553"/>
      <c r="M6" s="527" t="s">
        <v>34</v>
      </c>
      <c r="N6" s="551" t="s">
        <v>156</v>
      </c>
      <c r="O6" s="552"/>
      <c r="P6" s="553"/>
      <c r="Q6" s="527" t="s">
        <v>33</v>
      </c>
    </row>
    <row r="7" spans="1:17" s="110" customFormat="1" ht="15" thickBot="1">
      <c r="A7" s="556"/>
      <c r="B7" s="114" t="s">
        <v>22</v>
      </c>
      <c r="C7" s="111" t="s">
        <v>21</v>
      </c>
      <c r="D7" s="111" t="s">
        <v>17</v>
      </c>
      <c r="E7" s="528"/>
      <c r="F7" s="114" t="s">
        <v>22</v>
      </c>
      <c r="G7" s="112" t="s">
        <v>21</v>
      </c>
      <c r="H7" s="111" t="s">
        <v>17</v>
      </c>
      <c r="I7" s="526"/>
      <c r="J7" s="114" t="s">
        <v>22</v>
      </c>
      <c r="K7" s="111" t="s">
        <v>21</v>
      </c>
      <c r="L7" s="112" t="s">
        <v>17</v>
      </c>
      <c r="M7" s="528"/>
      <c r="N7" s="113" t="s">
        <v>22</v>
      </c>
      <c r="O7" s="112" t="s">
        <v>21</v>
      </c>
      <c r="P7" s="111" t="s">
        <v>17</v>
      </c>
      <c r="Q7" s="528"/>
    </row>
    <row r="8" spans="1:17" s="117" customFormat="1" ht="17.25" customHeight="1" thickBot="1">
      <c r="A8" s="122" t="s">
        <v>24</v>
      </c>
      <c r="B8" s="120">
        <f>SUM(B9:B27)</f>
        <v>12208.576999999996</v>
      </c>
      <c r="C8" s="119">
        <f>SUM(C9:C27)</f>
        <v>959.8069999999999</v>
      </c>
      <c r="D8" s="119">
        <f aca="true" t="shared" si="0" ref="D8:D27">C8+B8</f>
        <v>13168.383999999996</v>
      </c>
      <c r="E8" s="121">
        <f>(D8/$D$8)</f>
        <v>1</v>
      </c>
      <c r="F8" s="120">
        <f>SUM(F9:F27)</f>
        <v>11967.663</v>
      </c>
      <c r="G8" s="119">
        <f>SUM(G9:G27)</f>
        <v>1041.518</v>
      </c>
      <c r="H8" s="119">
        <f aca="true" t="shared" si="1" ref="H8:H27">G8+F8</f>
        <v>13009.181</v>
      </c>
      <c r="I8" s="118">
        <f>(D8/H8-1)*100</f>
        <v>1.2237741945476444</v>
      </c>
      <c r="J8" s="120">
        <f>SUM(J9:J27)</f>
        <v>49195.71899999999</v>
      </c>
      <c r="K8" s="119">
        <f>SUM(K9:K27)</f>
        <v>3930.736600000001</v>
      </c>
      <c r="L8" s="119">
        <f aca="true" t="shared" si="2" ref="L8:L27">K8+J8</f>
        <v>53126.455599999994</v>
      </c>
      <c r="M8" s="121">
        <f>(L8/$L$8)</f>
        <v>1</v>
      </c>
      <c r="N8" s="120">
        <f>SUM(N9:N27)</f>
        <v>45183.79900000003</v>
      </c>
      <c r="O8" s="119">
        <f>SUM(O9:O27)</f>
        <v>4368.386</v>
      </c>
      <c r="P8" s="119">
        <f aca="true" t="shared" si="3" ref="P8:P27">O8+N8</f>
        <v>49552.18500000003</v>
      </c>
      <c r="Q8" s="118">
        <f aca="true" t="shared" si="4" ref="Q8:Q21">(L8/P8-1)*100</f>
        <v>7.213144284152073</v>
      </c>
    </row>
    <row r="9" spans="1:17" s="91" customFormat="1" ht="17.25" customHeight="1" thickTop="1">
      <c r="A9" s="102" t="s">
        <v>157</v>
      </c>
      <c r="B9" s="99">
        <v>5197.6</v>
      </c>
      <c r="C9" s="98">
        <v>178.31999999999996</v>
      </c>
      <c r="D9" s="98">
        <f t="shared" si="0"/>
        <v>5375.92</v>
      </c>
      <c r="E9" s="100">
        <f>(D9/$D$8)</f>
        <v>0.40824447403720926</v>
      </c>
      <c r="F9" s="99">
        <v>4682.995999999999</v>
      </c>
      <c r="G9" s="98">
        <v>208.13899999999998</v>
      </c>
      <c r="H9" s="98">
        <f t="shared" si="1"/>
        <v>4891.134999999999</v>
      </c>
      <c r="I9" s="101">
        <f>(D9/H9-1)*100</f>
        <v>9.911503158264923</v>
      </c>
      <c r="J9" s="99">
        <v>20162.673999999985</v>
      </c>
      <c r="K9" s="98">
        <v>689.2160000000002</v>
      </c>
      <c r="L9" s="98">
        <f t="shared" si="2"/>
        <v>20851.889999999985</v>
      </c>
      <c r="M9" s="100">
        <f>(L9/$L$8)</f>
        <v>0.3924954105163377</v>
      </c>
      <c r="N9" s="99">
        <v>16680.989000000005</v>
      </c>
      <c r="O9" s="98">
        <v>836.215</v>
      </c>
      <c r="P9" s="98">
        <f t="shared" si="3"/>
        <v>17517.204000000005</v>
      </c>
      <c r="Q9" s="97">
        <f t="shared" si="4"/>
        <v>19.036633928565184</v>
      </c>
    </row>
    <row r="10" spans="1:17" s="91" customFormat="1" ht="17.25" customHeight="1">
      <c r="A10" s="102" t="s">
        <v>170</v>
      </c>
      <c r="B10" s="99">
        <v>2043.5499999999997</v>
      </c>
      <c r="C10" s="98">
        <v>0</v>
      </c>
      <c r="D10" s="98">
        <f t="shared" si="0"/>
        <v>2043.5499999999997</v>
      </c>
      <c r="E10" s="100">
        <f>(D10/$D$8)</f>
        <v>0.1551860881335174</v>
      </c>
      <c r="F10" s="99">
        <v>2093.203</v>
      </c>
      <c r="G10" s="98"/>
      <c r="H10" s="98">
        <f t="shared" si="1"/>
        <v>2093.203</v>
      </c>
      <c r="I10" s="101">
        <f>(D10/H10-1)*100</f>
        <v>-2.3721062887832822</v>
      </c>
      <c r="J10" s="99">
        <v>9546.719000000001</v>
      </c>
      <c r="K10" s="98"/>
      <c r="L10" s="98">
        <f t="shared" si="2"/>
        <v>9546.719000000001</v>
      </c>
      <c r="M10" s="100">
        <f>(L10/$L$8)</f>
        <v>0.17969802224110734</v>
      </c>
      <c r="N10" s="99">
        <v>9515.028999999997</v>
      </c>
      <c r="O10" s="98"/>
      <c r="P10" s="98">
        <f t="shared" si="3"/>
        <v>9515.028999999997</v>
      </c>
      <c r="Q10" s="97">
        <f t="shared" si="4"/>
        <v>0.33305205901110746</v>
      </c>
    </row>
    <row r="11" spans="1:17" s="91" customFormat="1" ht="17.25" customHeight="1">
      <c r="A11" s="102" t="s">
        <v>158</v>
      </c>
      <c r="B11" s="99">
        <v>1752.184</v>
      </c>
      <c r="C11" s="98">
        <v>0</v>
      </c>
      <c r="D11" s="98">
        <f t="shared" si="0"/>
        <v>1752.184</v>
      </c>
      <c r="E11" s="100">
        <f>(D11/$D$8)</f>
        <v>0.13305991076809429</v>
      </c>
      <c r="F11" s="99">
        <v>1771.7130000000006</v>
      </c>
      <c r="G11" s="98"/>
      <c r="H11" s="98">
        <f t="shared" si="1"/>
        <v>1771.7130000000006</v>
      </c>
      <c r="I11" s="101">
        <f>(D11/H11-1)*100</f>
        <v>-1.1022665634897177</v>
      </c>
      <c r="J11" s="99">
        <v>7227.629000000006</v>
      </c>
      <c r="K11" s="98">
        <v>87.499</v>
      </c>
      <c r="L11" s="98">
        <f t="shared" si="2"/>
        <v>7315.128000000006</v>
      </c>
      <c r="M11" s="100">
        <f>(L11/$L$8)</f>
        <v>0.13769275434215128</v>
      </c>
      <c r="N11" s="99">
        <v>6893.455000000023</v>
      </c>
      <c r="O11" s="98"/>
      <c r="P11" s="98">
        <f t="shared" si="3"/>
        <v>6893.455000000023</v>
      </c>
      <c r="Q11" s="97">
        <f t="shared" si="4"/>
        <v>6.1170051882543985</v>
      </c>
    </row>
    <row r="12" spans="1:17" s="91" customFormat="1" ht="17.25" customHeight="1">
      <c r="A12" s="102" t="s">
        <v>171</v>
      </c>
      <c r="B12" s="99">
        <v>1147.085</v>
      </c>
      <c r="C12" s="98">
        <v>48.62800000000001</v>
      </c>
      <c r="D12" s="98">
        <f aca="true" t="shared" si="5" ref="D12:D18">C12+B12</f>
        <v>1195.713</v>
      </c>
      <c r="E12" s="100">
        <f aca="true" t="shared" si="6" ref="E12:E18">(D12/$D$8)</f>
        <v>0.09080180225607032</v>
      </c>
      <c r="F12" s="99">
        <v>446.6160000000001</v>
      </c>
      <c r="G12" s="98"/>
      <c r="H12" s="98">
        <f aca="true" t="shared" si="7" ref="H12:H18">G12+F12</f>
        <v>446.6160000000001</v>
      </c>
      <c r="I12" s="101">
        <f aca="true" t="shared" si="8" ref="I12:I18">(D12/H12-1)*100</f>
        <v>167.72730936643555</v>
      </c>
      <c r="J12" s="99">
        <v>3332.1550000000007</v>
      </c>
      <c r="K12" s="98">
        <v>48.62800000000001</v>
      </c>
      <c r="L12" s="98">
        <f aca="true" t="shared" si="9" ref="L12:L18">K12+J12</f>
        <v>3380.783000000001</v>
      </c>
      <c r="M12" s="100">
        <f aca="true" t="shared" si="10" ref="M12:M18">(L12/$L$8)</f>
        <v>0.06363652462446603</v>
      </c>
      <c r="N12" s="99">
        <v>1156.9759999999999</v>
      </c>
      <c r="O12" s="98"/>
      <c r="P12" s="98">
        <f aca="true" t="shared" si="11" ref="P12:P18">O12+N12</f>
        <v>1156.9759999999999</v>
      </c>
      <c r="Q12" s="97">
        <f aca="true" t="shared" si="12" ref="Q12:Q18">(L12/P12-1)*100</f>
        <v>192.20856785274725</v>
      </c>
    </row>
    <row r="13" spans="1:17" s="91" customFormat="1" ht="17.25" customHeight="1">
      <c r="A13" s="102" t="s">
        <v>172</v>
      </c>
      <c r="B13" s="99">
        <v>682.928</v>
      </c>
      <c r="C13" s="98">
        <v>0</v>
      </c>
      <c r="D13" s="98">
        <f t="shared" si="5"/>
        <v>682.928</v>
      </c>
      <c r="E13" s="100">
        <f t="shared" si="6"/>
        <v>0.051861185093022816</v>
      </c>
      <c r="F13" s="99">
        <v>1595.8680000000002</v>
      </c>
      <c r="G13" s="98"/>
      <c r="H13" s="98">
        <f t="shared" si="7"/>
        <v>1595.8680000000002</v>
      </c>
      <c r="I13" s="101">
        <f t="shared" si="8"/>
        <v>-57.20648574944796</v>
      </c>
      <c r="J13" s="99">
        <v>3418.533999999999</v>
      </c>
      <c r="K13" s="98"/>
      <c r="L13" s="98">
        <f t="shared" si="9"/>
        <v>3418.533999999999</v>
      </c>
      <c r="M13" s="100">
        <f t="shared" si="10"/>
        <v>0.06434711221352399</v>
      </c>
      <c r="N13" s="99">
        <v>4826.1709999999985</v>
      </c>
      <c r="O13" s="98"/>
      <c r="P13" s="98">
        <f t="shared" si="11"/>
        <v>4826.1709999999985</v>
      </c>
      <c r="Q13" s="97">
        <f t="shared" si="12"/>
        <v>-29.166745231364565</v>
      </c>
    </row>
    <row r="14" spans="1:17" s="91" customFormat="1" ht="17.25" customHeight="1">
      <c r="A14" s="102" t="s">
        <v>173</v>
      </c>
      <c r="B14" s="99">
        <v>367.55</v>
      </c>
      <c r="C14" s="98">
        <v>0</v>
      </c>
      <c r="D14" s="98">
        <f t="shared" si="5"/>
        <v>367.55</v>
      </c>
      <c r="E14" s="100">
        <f t="shared" si="6"/>
        <v>0.027911549359435458</v>
      </c>
      <c r="F14" s="99">
        <v>231.46099999999998</v>
      </c>
      <c r="G14" s="98"/>
      <c r="H14" s="98">
        <f t="shared" si="7"/>
        <v>231.46099999999998</v>
      </c>
      <c r="I14" s="101">
        <f t="shared" si="8"/>
        <v>58.79565023913318</v>
      </c>
      <c r="J14" s="99">
        <v>1310.085</v>
      </c>
      <c r="K14" s="98"/>
      <c r="L14" s="98">
        <f t="shared" si="9"/>
        <v>1310.085</v>
      </c>
      <c r="M14" s="100">
        <f t="shared" si="10"/>
        <v>0.024659747863924882</v>
      </c>
      <c r="N14" s="99">
        <v>800.5159999999998</v>
      </c>
      <c r="O14" s="98"/>
      <c r="P14" s="98">
        <f t="shared" si="11"/>
        <v>800.5159999999998</v>
      </c>
      <c r="Q14" s="97">
        <f t="shared" si="12"/>
        <v>63.65506748147449</v>
      </c>
    </row>
    <row r="15" spans="1:17" s="91" customFormat="1" ht="17.25" customHeight="1">
      <c r="A15" s="102" t="s">
        <v>174</v>
      </c>
      <c r="B15" s="99">
        <v>309.424</v>
      </c>
      <c r="C15" s="98">
        <v>0</v>
      </c>
      <c r="D15" s="98">
        <f t="shared" si="5"/>
        <v>309.424</v>
      </c>
      <c r="E15" s="100">
        <f t="shared" si="6"/>
        <v>0.023497492175197813</v>
      </c>
      <c r="F15" s="99">
        <v>253.34199999999998</v>
      </c>
      <c r="G15" s="98"/>
      <c r="H15" s="98">
        <f t="shared" si="7"/>
        <v>253.34199999999998</v>
      </c>
      <c r="I15" s="101">
        <f t="shared" si="8"/>
        <v>22.136874264827778</v>
      </c>
      <c r="J15" s="99">
        <v>1187.4850000000004</v>
      </c>
      <c r="K15" s="98"/>
      <c r="L15" s="98">
        <f t="shared" si="9"/>
        <v>1187.4850000000004</v>
      </c>
      <c r="M15" s="100">
        <f t="shared" si="10"/>
        <v>0.022352046387977</v>
      </c>
      <c r="N15" s="99">
        <v>947.564</v>
      </c>
      <c r="O15" s="98"/>
      <c r="P15" s="98">
        <f t="shared" si="11"/>
        <v>947.564</v>
      </c>
      <c r="Q15" s="97">
        <f t="shared" si="12"/>
        <v>25.319767319146823</v>
      </c>
    </row>
    <row r="16" spans="1:17" s="91" customFormat="1" ht="17.25" customHeight="1">
      <c r="A16" s="102" t="s">
        <v>175</v>
      </c>
      <c r="B16" s="99">
        <v>0</v>
      </c>
      <c r="C16" s="98">
        <v>231.299</v>
      </c>
      <c r="D16" s="98">
        <f t="shared" si="5"/>
        <v>231.299</v>
      </c>
      <c r="E16" s="100">
        <f t="shared" si="6"/>
        <v>0.017564721684908344</v>
      </c>
      <c r="F16" s="99"/>
      <c r="G16" s="98">
        <v>261.46000000000004</v>
      </c>
      <c r="H16" s="98">
        <f t="shared" si="7"/>
        <v>261.46000000000004</v>
      </c>
      <c r="I16" s="101">
        <f t="shared" si="8"/>
        <v>-11.535607741145881</v>
      </c>
      <c r="J16" s="99"/>
      <c r="K16" s="98">
        <v>567.358</v>
      </c>
      <c r="L16" s="98">
        <f t="shared" si="9"/>
        <v>567.358</v>
      </c>
      <c r="M16" s="100">
        <f t="shared" si="10"/>
        <v>0.010679387389811114</v>
      </c>
      <c r="N16" s="99"/>
      <c r="O16" s="98">
        <v>1013.3079999999999</v>
      </c>
      <c r="P16" s="98">
        <f t="shared" si="11"/>
        <v>1013.3079999999999</v>
      </c>
      <c r="Q16" s="97">
        <f t="shared" si="12"/>
        <v>-44.009323917308464</v>
      </c>
    </row>
    <row r="17" spans="1:17" s="91" customFormat="1" ht="17.25" customHeight="1">
      <c r="A17" s="102" t="s">
        <v>176</v>
      </c>
      <c r="B17" s="99">
        <v>223.4</v>
      </c>
      <c r="C17" s="98">
        <v>0</v>
      </c>
      <c r="D17" s="98">
        <f t="shared" si="5"/>
        <v>223.4</v>
      </c>
      <c r="E17" s="100">
        <f t="shared" si="6"/>
        <v>0.016964875872392548</v>
      </c>
      <c r="F17" s="99">
        <v>253.8</v>
      </c>
      <c r="G17" s="98"/>
      <c r="H17" s="98">
        <f t="shared" si="7"/>
        <v>253.8</v>
      </c>
      <c r="I17" s="101">
        <f t="shared" si="8"/>
        <v>-11.977935382190708</v>
      </c>
      <c r="J17" s="99">
        <v>1011.4</v>
      </c>
      <c r="K17" s="98"/>
      <c r="L17" s="98">
        <f t="shared" si="9"/>
        <v>1011.4</v>
      </c>
      <c r="M17" s="100">
        <f t="shared" si="10"/>
        <v>0.019037596025886585</v>
      </c>
      <c r="N17" s="99">
        <v>951.5999999999993</v>
      </c>
      <c r="O17" s="98"/>
      <c r="P17" s="98">
        <f t="shared" si="11"/>
        <v>951.5999999999993</v>
      </c>
      <c r="Q17" s="97">
        <f t="shared" si="12"/>
        <v>6.284153005464543</v>
      </c>
    </row>
    <row r="18" spans="1:17" s="91" customFormat="1" ht="17.25" customHeight="1">
      <c r="A18" s="102" t="s">
        <v>161</v>
      </c>
      <c r="B18" s="99">
        <v>165.51499999999996</v>
      </c>
      <c r="C18" s="98">
        <v>0.636</v>
      </c>
      <c r="D18" s="98">
        <f t="shared" si="5"/>
        <v>166.15099999999995</v>
      </c>
      <c r="E18" s="100">
        <f t="shared" si="6"/>
        <v>0.012617417596570696</v>
      </c>
      <c r="F18" s="99">
        <v>188.814</v>
      </c>
      <c r="G18" s="98">
        <v>0.434</v>
      </c>
      <c r="H18" s="98">
        <f t="shared" si="7"/>
        <v>189.248</v>
      </c>
      <c r="I18" s="101">
        <f t="shared" si="8"/>
        <v>-12.2046203922895</v>
      </c>
      <c r="J18" s="99">
        <v>752.9079999999993</v>
      </c>
      <c r="K18" s="98">
        <v>6.383</v>
      </c>
      <c r="L18" s="98">
        <f t="shared" si="9"/>
        <v>759.2909999999994</v>
      </c>
      <c r="M18" s="100">
        <f t="shared" si="10"/>
        <v>0.014292144872544432</v>
      </c>
      <c r="N18" s="99">
        <v>823.427</v>
      </c>
      <c r="O18" s="98">
        <v>0.6020000000000001</v>
      </c>
      <c r="P18" s="98">
        <f t="shared" si="11"/>
        <v>824.029</v>
      </c>
      <c r="Q18" s="97">
        <f t="shared" si="12"/>
        <v>-7.856276902876069</v>
      </c>
    </row>
    <row r="19" spans="1:17" s="91" customFormat="1" ht="17.25" customHeight="1">
      <c r="A19" s="102" t="s">
        <v>168</v>
      </c>
      <c r="B19" s="99">
        <v>109.761</v>
      </c>
      <c r="C19" s="98">
        <v>0</v>
      </c>
      <c r="D19" s="98">
        <f t="shared" si="0"/>
        <v>109.761</v>
      </c>
      <c r="E19" s="100">
        <f>(D19/$D$8)</f>
        <v>0.008335191318843681</v>
      </c>
      <c r="F19" s="99">
        <v>34.157000000000004</v>
      </c>
      <c r="G19" s="98"/>
      <c r="H19" s="98">
        <f t="shared" si="1"/>
        <v>34.157000000000004</v>
      </c>
      <c r="I19" s="101" t="s">
        <v>50</v>
      </c>
      <c r="J19" s="99">
        <v>149.32100000000003</v>
      </c>
      <c r="K19" s="98"/>
      <c r="L19" s="98">
        <f t="shared" si="2"/>
        <v>149.32100000000003</v>
      </c>
      <c r="M19" s="100">
        <f>(L19/$L$8)</f>
        <v>0.0028106712242252437</v>
      </c>
      <c r="N19" s="99">
        <v>308.135</v>
      </c>
      <c r="O19" s="98"/>
      <c r="P19" s="98">
        <f t="shared" si="3"/>
        <v>308.135</v>
      </c>
      <c r="Q19" s="97">
        <f t="shared" si="4"/>
        <v>-51.540396254888265</v>
      </c>
    </row>
    <row r="20" spans="1:17" s="91" customFormat="1" ht="17.25" customHeight="1">
      <c r="A20" s="102" t="s">
        <v>162</v>
      </c>
      <c r="B20" s="99">
        <v>105.27599999999998</v>
      </c>
      <c r="C20" s="98">
        <v>0</v>
      </c>
      <c r="D20" s="98">
        <f t="shared" si="0"/>
        <v>105.27599999999998</v>
      </c>
      <c r="E20" s="100">
        <f>(D20/$D$8)</f>
        <v>0.007994602830537142</v>
      </c>
      <c r="F20" s="99">
        <v>269.6290000000001</v>
      </c>
      <c r="G20" s="98"/>
      <c r="H20" s="98">
        <f t="shared" si="1"/>
        <v>269.6290000000001</v>
      </c>
      <c r="I20" s="101">
        <f>(D20/H20-1)*100</f>
        <v>-60.95523849437563</v>
      </c>
      <c r="J20" s="99">
        <v>351.25000000000006</v>
      </c>
      <c r="K20" s="98"/>
      <c r="L20" s="98">
        <f t="shared" si="2"/>
        <v>351.25000000000006</v>
      </c>
      <c r="M20" s="100">
        <f>(L20/$L$8)</f>
        <v>0.006611583551604374</v>
      </c>
      <c r="N20" s="99">
        <v>1517.833000000001</v>
      </c>
      <c r="O20" s="98"/>
      <c r="P20" s="98">
        <f t="shared" si="3"/>
        <v>1517.833000000001</v>
      </c>
      <c r="Q20" s="97">
        <f t="shared" si="4"/>
        <v>-76.85845544272658</v>
      </c>
    </row>
    <row r="21" spans="1:17" s="91" customFormat="1" ht="17.25" customHeight="1">
      <c r="A21" s="102" t="s">
        <v>177</v>
      </c>
      <c r="B21" s="99">
        <v>0</v>
      </c>
      <c r="C21" s="98">
        <v>100.905</v>
      </c>
      <c r="D21" s="98">
        <f>C21+B21</f>
        <v>100.905</v>
      </c>
      <c r="E21" s="100">
        <f aca="true" t="shared" si="13" ref="E21:E27">(D21/$D$8)</f>
        <v>0.007662671440930036</v>
      </c>
      <c r="F21" s="99"/>
      <c r="G21" s="98">
        <v>53.32400000000002</v>
      </c>
      <c r="H21" s="98">
        <f>G21+F21</f>
        <v>53.32400000000002</v>
      </c>
      <c r="I21" s="101">
        <f>(D21/H21-1)*100</f>
        <v>89.22999024829339</v>
      </c>
      <c r="J21" s="99"/>
      <c r="K21" s="98">
        <v>397.5649999999999</v>
      </c>
      <c r="L21" s="98">
        <f>K21+J21</f>
        <v>397.5649999999999</v>
      </c>
      <c r="M21" s="100">
        <f aca="true" t="shared" si="14" ref="M21:M27">(L21/$L$8)</f>
        <v>0.007483371429732646</v>
      </c>
      <c r="N21" s="99"/>
      <c r="O21" s="98">
        <v>198.286</v>
      </c>
      <c r="P21" s="98">
        <f>O21+N21</f>
        <v>198.286</v>
      </c>
      <c r="Q21" s="97">
        <f t="shared" si="4"/>
        <v>100.50079178560254</v>
      </c>
    </row>
    <row r="22" spans="1:17" s="91" customFormat="1" ht="17.25" customHeight="1">
      <c r="A22" s="459" t="s">
        <v>164</v>
      </c>
      <c r="B22" s="460">
        <v>0</v>
      </c>
      <c r="C22" s="461">
        <v>92.17599999999997</v>
      </c>
      <c r="D22" s="461">
        <f>C22+B22</f>
        <v>92.17599999999997</v>
      </c>
      <c r="E22" s="462">
        <f t="shared" si="13"/>
        <v>0.006999795874725403</v>
      </c>
      <c r="F22" s="460"/>
      <c r="G22" s="461">
        <v>157.48800000000003</v>
      </c>
      <c r="H22" s="461">
        <f>G22+F22</f>
        <v>157.48800000000003</v>
      </c>
      <c r="I22" s="463">
        <f aca="true" t="shared" si="15" ref="I22:I27">(D22/H22-1)*100</f>
        <v>-41.47109621050495</v>
      </c>
      <c r="J22" s="460"/>
      <c r="K22" s="461">
        <v>501.1569999999999</v>
      </c>
      <c r="L22" s="461">
        <f>K22+J22</f>
        <v>501.1569999999999</v>
      </c>
      <c r="M22" s="462">
        <f t="shared" si="14"/>
        <v>0.009433285061840263</v>
      </c>
      <c r="N22" s="460"/>
      <c r="O22" s="461">
        <v>797.6750000000006</v>
      </c>
      <c r="P22" s="461">
        <f>O22+N22</f>
        <v>797.6750000000006</v>
      </c>
      <c r="Q22" s="464">
        <f aca="true" t="shared" si="16" ref="Q22:Q27">(L22/P22-1)*100</f>
        <v>-37.172783401761436</v>
      </c>
    </row>
    <row r="23" spans="1:17" s="91" customFormat="1" ht="17.25" customHeight="1">
      <c r="A23" s="102" t="s">
        <v>178</v>
      </c>
      <c r="B23" s="99">
        <v>71.683</v>
      </c>
      <c r="C23" s="98">
        <v>0</v>
      </c>
      <c r="D23" s="98">
        <f t="shared" si="0"/>
        <v>71.683</v>
      </c>
      <c r="E23" s="100">
        <f t="shared" si="13"/>
        <v>0.005443568474309378</v>
      </c>
      <c r="F23" s="99">
        <v>38.775</v>
      </c>
      <c r="G23" s="98"/>
      <c r="H23" s="98">
        <f t="shared" si="1"/>
        <v>38.775</v>
      </c>
      <c r="I23" s="101">
        <f t="shared" si="15"/>
        <v>84.86911669890395</v>
      </c>
      <c r="J23" s="99">
        <v>563.158</v>
      </c>
      <c r="K23" s="98"/>
      <c r="L23" s="98">
        <f t="shared" si="2"/>
        <v>563.158</v>
      </c>
      <c r="M23" s="100">
        <f t="shared" si="14"/>
        <v>0.010600330732396914</v>
      </c>
      <c r="N23" s="99">
        <v>551.544</v>
      </c>
      <c r="O23" s="98"/>
      <c r="P23" s="98">
        <f t="shared" si="3"/>
        <v>551.544</v>
      </c>
      <c r="Q23" s="97">
        <f t="shared" si="16"/>
        <v>2.1057250192187738</v>
      </c>
    </row>
    <row r="24" spans="1:17" s="91" customFormat="1" ht="17.25" customHeight="1">
      <c r="A24" s="102" t="s">
        <v>166</v>
      </c>
      <c r="B24" s="99">
        <v>0</v>
      </c>
      <c r="C24" s="98">
        <v>58.96700000000001</v>
      </c>
      <c r="D24" s="98">
        <f t="shared" si="0"/>
        <v>58.96700000000001</v>
      </c>
      <c r="E24" s="100">
        <f t="shared" si="13"/>
        <v>0.004477922272011511</v>
      </c>
      <c r="F24" s="99"/>
      <c r="G24" s="98">
        <v>50.14699999999999</v>
      </c>
      <c r="H24" s="98">
        <f t="shared" si="1"/>
        <v>50.14699999999999</v>
      </c>
      <c r="I24" s="101"/>
      <c r="J24" s="99"/>
      <c r="K24" s="98">
        <v>204.59700000000007</v>
      </c>
      <c r="L24" s="98">
        <f t="shared" si="2"/>
        <v>204.59700000000007</v>
      </c>
      <c r="M24" s="100">
        <f t="shared" si="14"/>
        <v>0.0038511321278508195</v>
      </c>
      <c r="N24" s="99"/>
      <c r="O24" s="98">
        <v>193.301</v>
      </c>
      <c r="P24" s="98">
        <f t="shared" si="3"/>
        <v>193.301</v>
      </c>
      <c r="Q24" s="97">
        <f t="shared" si="16"/>
        <v>5.84373593514782</v>
      </c>
    </row>
    <row r="25" spans="1:17" s="91" customFormat="1" ht="17.25" customHeight="1">
      <c r="A25" s="102" t="s">
        <v>179</v>
      </c>
      <c r="B25" s="99">
        <v>0</v>
      </c>
      <c r="C25" s="98">
        <v>50.868</v>
      </c>
      <c r="D25" s="98">
        <f t="shared" si="0"/>
        <v>50.868</v>
      </c>
      <c r="E25" s="100">
        <f t="shared" si="13"/>
        <v>0.0038628885670405734</v>
      </c>
      <c r="F25" s="99"/>
      <c r="G25" s="98">
        <v>38.718</v>
      </c>
      <c r="H25" s="98">
        <f t="shared" si="1"/>
        <v>38.718</v>
      </c>
      <c r="I25" s="101">
        <f t="shared" si="15"/>
        <v>31.380753138075313</v>
      </c>
      <c r="J25" s="99"/>
      <c r="K25" s="98">
        <v>229.63100000000023</v>
      </c>
      <c r="L25" s="98">
        <f t="shared" si="2"/>
        <v>229.63100000000023</v>
      </c>
      <c r="M25" s="100">
        <f t="shared" si="14"/>
        <v>0.004322347452066805</v>
      </c>
      <c r="N25" s="99"/>
      <c r="O25" s="98">
        <v>132.37799999999996</v>
      </c>
      <c r="P25" s="98">
        <f t="shared" si="3"/>
        <v>132.37799999999996</v>
      </c>
      <c r="Q25" s="97">
        <f t="shared" si="16"/>
        <v>73.46613485624522</v>
      </c>
    </row>
    <row r="26" spans="1:17" s="91" customFormat="1" ht="17.25" customHeight="1">
      <c r="A26" s="102" t="s">
        <v>163</v>
      </c>
      <c r="B26" s="99">
        <v>32.621</v>
      </c>
      <c r="C26" s="98">
        <v>0</v>
      </c>
      <c r="D26" s="98">
        <f t="shared" si="0"/>
        <v>32.621</v>
      </c>
      <c r="E26" s="100">
        <f t="shared" si="13"/>
        <v>0.0024772211988957804</v>
      </c>
      <c r="F26" s="99">
        <v>107.289</v>
      </c>
      <c r="G26" s="98"/>
      <c r="H26" s="98">
        <f t="shared" si="1"/>
        <v>107.289</v>
      </c>
      <c r="I26" s="101">
        <f t="shared" si="15"/>
        <v>-69.59520547306806</v>
      </c>
      <c r="J26" s="99">
        <v>182.401</v>
      </c>
      <c r="K26" s="98"/>
      <c r="L26" s="98">
        <f t="shared" si="2"/>
        <v>182.401</v>
      </c>
      <c r="M26" s="100">
        <f t="shared" si="14"/>
        <v>0.003433336516430432</v>
      </c>
      <c r="N26" s="99">
        <v>210.55999999999995</v>
      </c>
      <c r="O26" s="98"/>
      <c r="P26" s="98">
        <f t="shared" si="3"/>
        <v>210.55999999999995</v>
      </c>
      <c r="Q26" s="97">
        <f t="shared" si="16"/>
        <v>-13.373385258358638</v>
      </c>
    </row>
    <row r="27" spans="1:17" s="91" customFormat="1" ht="17.25" customHeight="1" thickBot="1">
      <c r="A27" s="96" t="s">
        <v>169</v>
      </c>
      <c r="B27" s="93">
        <v>0</v>
      </c>
      <c r="C27" s="92">
        <v>198.00799999999995</v>
      </c>
      <c r="D27" s="92">
        <f t="shared" si="0"/>
        <v>198.00799999999995</v>
      </c>
      <c r="E27" s="94">
        <f t="shared" si="13"/>
        <v>0.015036621046287836</v>
      </c>
      <c r="F27" s="93">
        <v>0</v>
      </c>
      <c r="G27" s="92">
        <v>271.808</v>
      </c>
      <c r="H27" s="92">
        <f t="shared" si="1"/>
        <v>271.808</v>
      </c>
      <c r="I27" s="95">
        <f t="shared" si="15"/>
        <v>-27.151518719095847</v>
      </c>
      <c r="J27" s="93">
        <v>0</v>
      </c>
      <c r="K27" s="92">
        <v>1198.7026000000003</v>
      </c>
      <c r="L27" s="92">
        <f t="shared" si="2"/>
        <v>1198.7026000000003</v>
      </c>
      <c r="M27" s="94">
        <f t="shared" si="14"/>
        <v>0.022563195426122132</v>
      </c>
      <c r="N27" s="93">
        <v>0</v>
      </c>
      <c r="O27" s="92">
        <v>1196.621</v>
      </c>
      <c r="P27" s="92">
        <f t="shared" si="3"/>
        <v>1196.621</v>
      </c>
      <c r="Q27" s="416">
        <f t="shared" si="16"/>
        <v>0.1739564991756204</v>
      </c>
    </row>
    <row r="28" s="90" customFormat="1" ht="14.25">
      <c r="A28" s="116" t="s">
        <v>145</v>
      </c>
    </row>
    <row r="29" ht="14.25">
      <c r="A29" s="116" t="s">
        <v>40</v>
      </c>
    </row>
    <row r="30" ht="14.25">
      <c r="A30" s="88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8:Q65536 I28:I65536 Q3 I3">
    <cfRule type="cellIs" priority="8" dxfId="93" operator="lessThan" stopIfTrue="1">
      <formula>0</formula>
    </cfRule>
  </conditionalFormatting>
  <conditionalFormatting sqref="I8:I27 Q8:Q27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T10" sqref="T10:W41"/>
    </sheetView>
  </sheetViews>
  <sheetFormatPr defaultColWidth="8.00390625" defaultRowHeight="15"/>
  <cols>
    <col min="1" max="1" width="29.8515625" style="123" customWidth="1"/>
    <col min="2" max="2" width="10.7109375" style="123" bestFit="1" customWidth="1"/>
    <col min="3" max="3" width="12.28125" style="123" bestFit="1" customWidth="1"/>
    <col min="4" max="4" width="9.71093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28125" style="123" bestFit="1" customWidth="1"/>
    <col min="9" max="9" width="11.7109375" style="123" bestFit="1" customWidth="1"/>
    <col min="10" max="10" width="9.7109375" style="123" bestFit="1" customWidth="1"/>
    <col min="11" max="11" width="11.7109375" style="123" bestFit="1" customWidth="1"/>
    <col min="12" max="12" width="10.8515625" style="123" customWidth="1"/>
    <col min="13" max="13" width="9.28125" style="123" customWidth="1"/>
    <col min="14" max="14" width="11.14062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567" t="s">
        <v>46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9"/>
    </row>
    <row r="4" spans="1:25" ht="21" customHeight="1" thickBot="1">
      <c r="A4" s="581" t="s">
        <v>45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3"/>
    </row>
    <row r="5" spans="1:25" s="169" customFormat="1" ht="19.5" customHeight="1" thickBot="1" thickTop="1">
      <c r="A5" s="570" t="s">
        <v>44</v>
      </c>
      <c r="B5" s="585" t="s">
        <v>36</v>
      </c>
      <c r="C5" s="586"/>
      <c r="D5" s="586"/>
      <c r="E5" s="586"/>
      <c r="F5" s="586"/>
      <c r="G5" s="586"/>
      <c r="H5" s="586"/>
      <c r="I5" s="586"/>
      <c r="J5" s="587"/>
      <c r="K5" s="587"/>
      <c r="L5" s="587"/>
      <c r="M5" s="588"/>
      <c r="N5" s="589" t="s">
        <v>35</v>
      </c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8"/>
    </row>
    <row r="6" spans="1:25" s="168" customFormat="1" ht="26.25" customHeight="1" thickBot="1">
      <c r="A6" s="571"/>
      <c r="B6" s="577" t="s">
        <v>153</v>
      </c>
      <c r="C6" s="578"/>
      <c r="D6" s="578"/>
      <c r="E6" s="578"/>
      <c r="F6" s="579"/>
      <c r="G6" s="574" t="s">
        <v>34</v>
      </c>
      <c r="H6" s="577" t="s">
        <v>154</v>
      </c>
      <c r="I6" s="578"/>
      <c r="J6" s="578"/>
      <c r="K6" s="578"/>
      <c r="L6" s="579"/>
      <c r="M6" s="574" t="s">
        <v>33</v>
      </c>
      <c r="N6" s="584" t="s">
        <v>155</v>
      </c>
      <c r="O6" s="578"/>
      <c r="P6" s="578"/>
      <c r="Q6" s="578"/>
      <c r="R6" s="578"/>
      <c r="S6" s="574" t="s">
        <v>34</v>
      </c>
      <c r="T6" s="584" t="s">
        <v>156</v>
      </c>
      <c r="U6" s="578"/>
      <c r="V6" s="578"/>
      <c r="W6" s="578"/>
      <c r="X6" s="578"/>
      <c r="Y6" s="574" t="s">
        <v>33</v>
      </c>
    </row>
    <row r="7" spans="1:25" s="163" customFormat="1" ht="26.25" customHeight="1">
      <c r="A7" s="572"/>
      <c r="B7" s="557" t="s">
        <v>22</v>
      </c>
      <c r="C7" s="558"/>
      <c r="D7" s="559" t="s">
        <v>21</v>
      </c>
      <c r="E7" s="560"/>
      <c r="F7" s="561" t="s">
        <v>17</v>
      </c>
      <c r="G7" s="575"/>
      <c r="H7" s="557" t="s">
        <v>22</v>
      </c>
      <c r="I7" s="558"/>
      <c r="J7" s="559" t="s">
        <v>21</v>
      </c>
      <c r="K7" s="560"/>
      <c r="L7" s="561" t="s">
        <v>17</v>
      </c>
      <c r="M7" s="575"/>
      <c r="N7" s="558" t="s">
        <v>22</v>
      </c>
      <c r="O7" s="558"/>
      <c r="P7" s="563" t="s">
        <v>21</v>
      </c>
      <c r="Q7" s="558"/>
      <c r="R7" s="561" t="s">
        <v>17</v>
      </c>
      <c r="S7" s="575"/>
      <c r="T7" s="564" t="s">
        <v>22</v>
      </c>
      <c r="U7" s="560"/>
      <c r="V7" s="559" t="s">
        <v>21</v>
      </c>
      <c r="W7" s="580"/>
      <c r="X7" s="561" t="s">
        <v>17</v>
      </c>
      <c r="Y7" s="575"/>
    </row>
    <row r="8" spans="1:25" s="163" customFormat="1" ht="31.5" thickBot="1">
      <c r="A8" s="573"/>
      <c r="B8" s="166" t="s">
        <v>19</v>
      </c>
      <c r="C8" s="164" t="s">
        <v>18</v>
      </c>
      <c r="D8" s="165" t="s">
        <v>19</v>
      </c>
      <c r="E8" s="164" t="s">
        <v>18</v>
      </c>
      <c r="F8" s="562"/>
      <c r="G8" s="576"/>
      <c r="H8" s="166" t="s">
        <v>19</v>
      </c>
      <c r="I8" s="164" t="s">
        <v>18</v>
      </c>
      <c r="J8" s="165" t="s">
        <v>19</v>
      </c>
      <c r="K8" s="164" t="s">
        <v>18</v>
      </c>
      <c r="L8" s="562"/>
      <c r="M8" s="576"/>
      <c r="N8" s="167" t="s">
        <v>19</v>
      </c>
      <c r="O8" s="164" t="s">
        <v>18</v>
      </c>
      <c r="P8" s="165" t="s">
        <v>19</v>
      </c>
      <c r="Q8" s="164" t="s">
        <v>18</v>
      </c>
      <c r="R8" s="562"/>
      <c r="S8" s="576"/>
      <c r="T8" s="166" t="s">
        <v>19</v>
      </c>
      <c r="U8" s="164" t="s">
        <v>18</v>
      </c>
      <c r="V8" s="165" t="s">
        <v>19</v>
      </c>
      <c r="W8" s="164" t="s">
        <v>18</v>
      </c>
      <c r="X8" s="562"/>
      <c r="Y8" s="576"/>
    </row>
    <row r="9" spans="1:25" s="152" customFormat="1" ht="18" customHeight="1" thickBot="1" thickTop="1">
      <c r="A9" s="162" t="s">
        <v>24</v>
      </c>
      <c r="B9" s="161">
        <f>SUM(B10:B41)</f>
        <v>390384</v>
      </c>
      <c r="C9" s="155">
        <f>SUM(C10:C41)</f>
        <v>393366</v>
      </c>
      <c r="D9" s="156">
        <f>SUM(D10:D41)</f>
        <v>266</v>
      </c>
      <c r="E9" s="155">
        <f>SUM(E10:E41)</f>
        <v>521</v>
      </c>
      <c r="F9" s="154">
        <f aca="true" t="shared" si="0" ref="F9:F41">SUM(B9:E9)</f>
        <v>784537</v>
      </c>
      <c r="G9" s="158">
        <f aca="true" t="shared" si="1" ref="G9:G41">F9/$F$9</f>
        <v>1</v>
      </c>
      <c r="H9" s="157">
        <f>SUM(H10:H41)</f>
        <v>378041</v>
      </c>
      <c r="I9" s="155">
        <f>SUM(I10:I41)</f>
        <v>351944</v>
      </c>
      <c r="J9" s="156">
        <f>SUM(J10:J41)</f>
        <v>4320</v>
      </c>
      <c r="K9" s="155">
        <f>SUM(K10:K41)</f>
        <v>4222</v>
      </c>
      <c r="L9" s="154">
        <f aca="true" t="shared" si="2" ref="L9:L41">SUM(H9:K9)</f>
        <v>738527</v>
      </c>
      <c r="M9" s="160">
        <f aca="true" t="shared" si="3" ref="M9:M41">IF(ISERROR(F9/L9-1),"         /0",(F9/L9-1))</f>
        <v>0.06229968572577582</v>
      </c>
      <c r="N9" s="159">
        <f>SUM(N10:N41)</f>
        <v>1706281</v>
      </c>
      <c r="O9" s="155">
        <f>SUM(O10:O41)</f>
        <v>1628240</v>
      </c>
      <c r="P9" s="156">
        <f>SUM(P10:P41)</f>
        <v>13542</v>
      </c>
      <c r="Q9" s="155">
        <f>SUM(Q10:Q41)</f>
        <v>14141</v>
      </c>
      <c r="R9" s="154">
        <f aca="true" t="shared" si="4" ref="R9:R41">SUM(N9:Q9)</f>
        <v>3362204</v>
      </c>
      <c r="S9" s="158">
        <f aca="true" t="shared" si="5" ref="S9:S41">R9/$R$9</f>
        <v>1</v>
      </c>
      <c r="T9" s="157">
        <f>SUM(T10:T41)</f>
        <v>1508180</v>
      </c>
      <c r="U9" s="155">
        <f>SUM(U10:U41)</f>
        <v>1436885</v>
      </c>
      <c r="V9" s="156">
        <f>SUM(V10:V41)</f>
        <v>17684</v>
      </c>
      <c r="W9" s="155">
        <f>SUM(W10:W41)</f>
        <v>15241</v>
      </c>
      <c r="X9" s="154">
        <f aca="true" t="shared" si="6" ref="X9:X41">SUM(T9:W9)</f>
        <v>2977990</v>
      </c>
      <c r="Y9" s="153">
        <f>IF(ISERROR(R9/X9-1),"         /0",(R9/X9-1))</f>
        <v>0.12901789462019675</v>
      </c>
    </row>
    <row r="10" spans="1:25" ht="19.5" customHeight="1" thickTop="1">
      <c r="A10" s="151" t="s">
        <v>157</v>
      </c>
      <c r="B10" s="149">
        <v>125248</v>
      </c>
      <c r="C10" s="145">
        <v>123790</v>
      </c>
      <c r="D10" s="146">
        <v>67</v>
      </c>
      <c r="E10" s="145">
        <v>195</v>
      </c>
      <c r="F10" s="144">
        <f t="shared" si="0"/>
        <v>249300</v>
      </c>
      <c r="G10" s="148">
        <f t="shared" si="1"/>
        <v>0.31776703966798253</v>
      </c>
      <c r="H10" s="147">
        <v>116640</v>
      </c>
      <c r="I10" s="145">
        <v>109851</v>
      </c>
      <c r="J10" s="146">
        <v>3510</v>
      </c>
      <c r="K10" s="145">
        <v>3423</v>
      </c>
      <c r="L10" s="144">
        <f t="shared" si="2"/>
        <v>233424</v>
      </c>
      <c r="M10" s="150">
        <f t="shared" si="3"/>
        <v>0.06801357186921653</v>
      </c>
      <c r="N10" s="149">
        <v>508175</v>
      </c>
      <c r="O10" s="145">
        <v>484604</v>
      </c>
      <c r="P10" s="146">
        <v>12002</v>
      </c>
      <c r="Q10" s="145">
        <v>12863</v>
      </c>
      <c r="R10" s="144">
        <f t="shared" si="4"/>
        <v>1017644</v>
      </c>
      <c r="S10" s="148">
        <f t="shared" si="5"/>
        <v>0.3026716998730595</v>
      </c>
      <c r="T10" s="147">
        <v>462845</v>
      </c>
      <c r="U10" s="145">
        <v>441613</v>
      </c>
      <c r="V10" s="146">
        <v>13910</v>
      </c>
      <c r="W10" s="145">
        <v>11362</v>
      </c>
      <c r="X10" s="144">
        <f t="shared" si="6"/>
        <v>929730</v>
      </c>
      <c r="Y10" s="143">
        <f aca="true" t="shared" si="7" ref="Y10:Y41">IF(ISERROR(R10/X10-1),"         /0",IF(R10/X10&gt;5,"  *  ",(R10/X10-1)))</f>
        <v>0.09455863530272235</v>
      </c>
    </row>
    <row r="11" spans="1:25" ht="19.5" customHeight="1">
      <c r="A11" s="142" t="s">
        <v>162</v>
      </c>
      <c r="B11" s="140">
        <v>50625</v>
      </c>
      <c r="C11" s="136">
        <v>51612</v>
      </c>
      <c r="D11" s="137">
        <v>0</v>
      </c>
      <c r="E11" s="136">
        <v>0</v>
      </c>
      <c r="F11" s="135">
        <f t="shared" si="0"/>
        <v>102237</v>
      </c>
      <c r="G11" s="139">
        <f t="shared" si="1"/>
        <v>0.13031507755529695</v>
      </c>
      <c r="H11" s="138">
        <v>60012</v>
      </c>
      <c r="I11" s="136">
        <v>54733</v>
      </c>
      <c r="J11" s="137"/>
      <c r="K11" s="136"/>
      <c r="L11" s="135">
        <f t="shared" si="2"/>
        <v>114745</v>
      </c>
      <c r="M11" s="141">
        <f t="shared" si="3"/>
        <v>-0.10900692840646653</v>
      </c>
      <c r="N11" s="140">
        <v>235754</v>
      </c>
      <c r="O11" s="136">
        <v>216034</v>
      </c>
      <c r="P11" s="137"/>
      <c r="Q11" s="136"/>
      <c r="R11" s="135">
        <f t="shared" si="4"/>
        <v>451788</v>
      </c>
      <c r="S11" s="139">
        <f t="shared" si="5"/>
        <v>0.1343725722769945</v>
      </c>
      <c r="T11" s="138">
        <v>233724</v>
      </c>
      <c r="U11" s="136">
        <v>213700</v>
      </c>
      <c r="V11" s="137">
        <v>449</v>
      </c>
      <c r="W11" s="136">
        <v>753</v>
      </c>
      <c r="X11" s="135">
        <f t="shared" si="6"/>
        <v>448626</v>
      </c>
      <c r="Y11" s="134">
        <f t="shared" si="7"/>
        <v>0.007048187131374561</v>
      </c>
    </row>
    <row r="12" spans="1:25" ht="19.5" customHeight="1">
      <c r="A12" s="142" t="s">
        <v>180</v>
      </c>
      <c r="B12" s="140">
        <v>26916</v>
      </c>
      <c r="C12" s="136">
        <v>28888</v>
      </c>
      <c r="D12" s="137">
        <v>0</v>
      </c>
      <c r="E12" s="136">
        <v>0</v>
      </c>
      <c r="F12" s="135">
        <f>SUM(B12:E12)</f>
        <v>55804</v>
      </c>
      <c r="G12" s="139">
        <f>F12/$F$9</f>
        <v>0.07112985110963536</v>
      </c>
      <c r="H12" s="138">
        <v>22566</v>
      </c>
      <c r="I12" s="136">
        <v>22501</v>
      </c>
      <c r="J12" s="137"/>
      <c r="K12" s="136"/>
      <c r="L12" s="135">
        <f>SUM(H12:K12)</f>
        <v>45067</v>
      </c>
      <c r="M12" s="141">
        <f>IF(ISERROR(F12/L12-1),"         /0",(F12/L12-1))</f>
        <v>0.23824527925089312</v>
      </c>
      <c r="N12" s="140">
        <v>125410</v>
      </c>
      <c r="O12" s="136">
        <v>124865</v>
      </c>
      <c r="P12" s="137"/>
      <c r="Q12" s="136"/>
      <c r="R12" s="135">
        <f>SUM(N12:Q12)</f>
        <v>250275</v>
      </c>
      <c r="S12" s="139">
        <f>R12/$R$9</f>
        <v>0.07443777950415859</v>
      </c>
      <c r="T12" s="138">
        <v>90790</v>
      </c>
      <c r="U12" s="136">
        <v>92821</v>
      </c>
      <c r="V12" s="137"/>
      <c r="W12" s="136"/>
      <c r="X12" s="135">
        <f>SUM(T12:W12)</f>
        <v>183611</v>
      </c>
      <c r="Y12" s="134">
        <f>IF(ISERROR(R12/X12-1),"         /0",IF(R12/X12&gt;5,"  *  ",(R12/X12-1)))</f>
        <v>0.36307192924171217</v>
      </c>
    </row>
    <row r="13" spans="1:25" ht="19.5" customHeight="1">
      <c r="A13" s="142" t="s">
        <v>181</v>
      </c>
      <c r="B13" s="140">
        <v>16649</v>
      </c>
      <c r="C13" s="136">
        <v>17990</v>
      </c>
      <c r="D13" s="137">
        <v>0</v>
      </c>
      <c r="E13" s="136">
        <v>0</v>
      </c>
      <c r="F13" s="135">
        <f aca="true" t="shared" si="8" ref="F13:F22">SUM(B13:E13)</f>
        <v>34639</v>
      </c>
      <c r="G13" s="139">
        <f aca="true" t="shared" si="9" ref="G13:G22">F13/$F$9</f>
        <v>0.04415215598499497</v>
      </c>
      <c r="H13" s="138">
        <v>15839</v>
      </c>
      <c r="I13" s="136">
        <v>15006</v>
      </c>
      <c r="J13" s="137"/>
      <c r="K13" s="136"/>
      <c r="L13" s="135">
        <f aca="true" t="shared" si="10" ref="L13:L22">SUM(H13:K13)</f>
        <v>30845</v>
      </c>
      <c r="M13" s="141">
        <f aca="true" t="shared" si="11" ref="M13:M22">IF(ISERROR(F13/L13-1),"         /0",(F13/L13-1))</f>
        <v>0.12300210731074723</v>
      </c>
      <c r="N13" s="140">
        <v>74538</v>
      </c>
      <c r="O13" s="136">
        <v>73938</v>
      </c>
      <c r="P13" s="137"/>
      <c r="Q13" s="136"/>
      <c r="R13" s="135">
        <f aca="true" t="shared" si="12" ref="R13:R22">SUM(N13:Q13)</f>
        <v>148476</v>
      </c>
      <c r="S13" s="139">
        <f aca="true" t="shared" si="13" ref="S13:S22">R13/$R$9</f>
        <v>0.04416031864812486</v>
      </c>
      <c r="T13" s="138">
        <v>64895</v>
      </c>
      <c r="U13" s="136">
        <v>62917</v>
      </c>
      <c r="V13" s="137"/>
      <c r="W13" s="136"/>
      <c r="X13" s="135">
        <f aca="true" t="shared" si="14" ref="X13:X22">SUM(T13:W13)</f>
        <v>127812</v>
      </c>
      <c r="Y13" s="134">
        <f aca="true" t="shared" si="15" ref="Y13:Y22">IF(ISERROR(R13/X13-1),"         /0",IF(R13/X13&gt;5,"  *  ",(R13/X13-1)))</f>
        <v>0.16167496009764348</v>
      </c>
    </row>
    <row r="14" spans="1:25" ht="19.5" customHeight="1">
      <c r="A14" s="142" t="s">
        <v>182</v>
      </c>
      <c r="B14" s="140">
        <v>15632</v>
      </c>
      <c r="C14" s="136">
        <v>16263</v>
      </c>
      <c r="D14" s="137">
        <v>0</v>
      </c>
      <c r="E14" s="136">
        <v>0</v>
      </c>
      <c r="F14" s="135">
        <f t="shared" si="8"/>
        <v>31895</v>
      </c>
      <c r="G14" s="139">
        <f t="shared" si="9"/>
        <v>0.04065455166550462</v>
      </c>
      <c r="H14" s="138">
        <v>21166</v>
      </c>
      <c r="I14" s="136">
        <v>19402</v>
      </c>
      <c r="J14" s="137"/>
      <c r="K14" s="136"/>
      <c r="L14" s="135">
        <f t="shared" si="10"/>
        <v>40568</v>
      </c>
      <c r="M14" s="141">
        <f t="shared" si="11"/>
        <v>-0.21378919345296787</v>
      </c>
      <c r="N14" s="140">
        <v>76935</v>
      </c>
      <c r="O14" s="136">
        <v>71875</v>
      </c>
      <c r="P14" s="137"/>
      <c r="Q14" s="136"/>
      <c r="R14" s="135">
        <f t="shared" si="12"/>
        <v>148810</v>
      </c>
      <c r="S14" s="139">
        <f t="shared" si="13"/>
        <v>0.04425965824798257</v>
      </c>
      <c r="T14" s="138">
        <v>85268</v>
      </c>
      <c r="U14" s="136">
        <v>80608</v>
      </c>
      <c r="V14" s="137"/>
      <c r="W14" s="136"/>
      <c r="X14" s="135">
        <f t="shared" si="14"/>
        <v>165876</v>
      </c>
      <c r="Y14" s="134">
        <f t="shared" si="15"/>
        <v>-0.10288408208541322</v>
      </c>
    </row>
    <row r="15" spans="1:25" ht="19.5" customHeight="1">
      <c r="A15" s="142" t="s">
        <v>183</v>
      </c>
      <c r="B15" s="140">
        <v>15531</v>
      </c>
      <c r="C15" s="136">
        <v>15173</v>
      </c>
      <c r="D15" s="137">
        <v>0</v>
      </c>
      <c r="E15" s="136">
        <v>0</v>
      </c>
      <c r="F15" s="135">
        <f t="shared" si="8"/>
        <v>30704</v>
      </c>
      <c r="G15" s="139">
        <f t="shared" si="9"/>
        <v>0.03913645882858297</v>
      </c>
      <c r="H15" s="138">
        <v>13883</v>
      </c>
      <c r="I15" s="136">
        <v>11926</v>
      </c>
      <c r="J15" s="137"/>
      <c r="K15" s="136"/>
      <c r="L15" s="135">
        <f t="shared" si="10"/>
        <v>25809</v>
      </c>
      <c r="M15" s="141">
        <f t="shared" si="11"/>
        <v>0.1896625208260685</v>
      </c>
      <c r="N15" s="140">
        <v>72663</v>
      </c>
      <c r="O15" s="136">
        <v>69901</v>
      </c>
      <c r="P15" s="137"/>
      <c r="Q15" s="136"/>
      <c r="R15" s="135">
        <f t="shared" si="12"/>
        <v>142564</v>
      </c>
      <c r="S15" s="139">
        <f t="shared" si="13"/>
        <v>0.04240194824585302</v>
      </c>
      <c r="T15" s="138">
        <v>54862</v>
      </c>
      <c r="U15" s="136">
        <v>52893</v>
      </c>
      <c r="V15" s="137"/>
      <c r="W15" s="136"/>
      <c r="X15" s="135">
        <f t="shared" si="14"/>
        <v>107755</v>
      </c>
      <c r="Y15" s="134">
        <f t="shared" si="15"/>
        <v>0.3230383740893694</v>
      </c>
    </row>
    <row r="16" spans="1:25" ht="19.5" customHeight="1">
      <c r="A16" s="142" t="s">
        <v>158</v>
      </c>
      <c r="B16" s="140">
        <v>13746</v>
      </c>
      <c r="C16" s="136">
        <v>13790</v>
      </c>
      <c r="D16" s="137">
        <v>0</v>
      </c>
      <c r="E16" s="136">
        <v>0</v>
      </c>
      <c r="F16" s="135">
        <f t="shared" si="8"/>
        <v>27536</v>
      </c>
      <c r="G16" s="139">
        <f t="shared" si="9"/>
        <v>0.03509840836059994</v>
      </c>
      <c r="H16" s="138">
        <v>18930</v>
      </c>
      <c r="I16" s="136">
        <v>17448</v>
      </c>
      <c r="J16" s="137">
        <v>233</v>
      </c>
      <c r="K16" s="136">
        <v>233</v>
      </c>
      <c r="L16" s="135">
        <f t="shared" si="10"/>
        <v>36844</v>
      </c>
      <c r="M16" s="141">
        <f t="shared" si="11"/>
        <v>-0.2526327217457388</v>
      </c>
      <c r="N16" s="140">
        <v>59363</v>
      </c>
      <c r="O16" s="136">
        <v>60768</v>
      </c>
      <c r="P16" s="137">
        <v>517</v>
      </c>
      <c r="Q16" s="136">
        <v>515</v>
      </c>
      <c r="R16" s="135">
        <f t="shared" si="12"/>
        <v>121163</v>
      </c>
      <c r="S16" s="139">
        <f t="shared" si="13"/>
        <v>0.03603677825616768</v>
      </c>
      <c r="T16" s="138">
        <v>72685</v>
      </c>
      <c r="U16" s="136">
        <v>69973</v>
      </c>
      <c r="V16" s="137">
        <v>617</v>
      </c>
      <c r="W16" s="136">
        <v>619</v>
      </c>
      <c r="X16" s="135">
        <f t="shared" si="14"/>
        <v>143894</v>
      </c>
      <c r="Y16" s="134">
        <f t="shared" si="15"/>
        <v>-0.1579704504704852</v>
      </c>
    </row>
    <row r="17" spans="1:25" ht="19.5" customHeight="1">
      <c r="A17" s="142" t="s">
        <v>184</v>
      </c>
      <c r="B17" s="140">
        <v>12284</v>
      </c>
      <c r="C17" s="136">
        <v>11615</v>
      </c>
      <c r="D17" s="137">
        <v>0</v>
      </c>
      <c r="E17" s="136">
        <v>0</v>
      </c>
      <c r="F17" s="135">
        <f t="shared" si="8"/>
        <v>23899</v>
      </c>
      <c r="G17" s="139">
        <f t="shared" si="9"/>
        <v>0.030462553072704027</v>
      </c>
      <c r="H17" s="138">
        <v>13385</v>
      </c>
      <c r="I17" s="136">
        <v>12188</v>
      </c>
      <c r="J17" s="137"/>
      <c r="K17" s="136"/>
      <c r="L17" s="135">
        <f t="shared" si="10"/>
        <v>25573</v>
      </c>
      <c r="M17" s="141">
        <f t="shared" si="11"/>
        <v>-0.06545966448989171</v>
      </c>
      <c r="N17" s="140">
        <v>53396</v>
      </c>
      <c r="O17" s="136">
        <v>49248</v>
      </c>
      <c r="P17" s="137"/>
      <c r="Q17" s="136"/>
      <c r="R17" s="135">
        <f t="shared" si="12"/>
        <v>102644</v>
      </c>
      <c r="S17" s="139">
        <f t="shared" si="13"/>
        <v>0.0305287840951947</v>
      </c>
      <c r="T17" s="138">
        <v>50309</v>
      </c>
      <c r="U17" s="136">
        <v>48839</v>
      </c>
      <c r="V17" s="137"/>
      <c r="W17" s="136"/>
      <c r="X17" s="135">
        <f t="shared" si="14"/>
        <v>99148</v>
      </c>
      <c r="Y17" s="134">
        <f t="shared" si="15"/>
        <v>0.035260418767902424</v>
      </c>
    </row>
    <row r="18" spans="1:25" ht="19.5" customHeight="1">
      <c r="A18" s="142" t="s">
        <v>185</v>
      </c>
      <c r="B18" s="140">
        <v>10669</v>
      </c>
      <c r="C18" s="136">
        <v>9924</v>
      </c>
      <c r="D18" s="137">
        <v>0</v>
      </c>
      <c r="E18" s="136">
        <v>0</v>
      </c>
      <c r="F18" s="135">
        <f t="shared" si="8"/>
        <v>20593</v>
      </c>
      <c r="G18" s="139">
        <f t="shared" si="9"/>
        <v>0.026248602679032347</v>
      </c>
      <c r="H18" s="138">
        <v>11607</v>
      </c>
      <c r="I18" s="136">
        <v>10164</v>
      </c>
      <c r="J18" s="137"/>
      <c r="K18" s="136"/>
      <c r="L18" s="135">
        <f t="shared" si="10"/>
        <v>21771</v>
      </c>
      <c r="M18" s="141">
        <f t="shared" si="11"/>
        <v>-0.05410867667998709</v>
      </c>
      <c r="N18" s="140">
        <v>44715</v>
      </c>
      <c r="O18" s="136">
        <v>41044</v>
      </c>
      <c r="P18" s="137">
        <v>272</v>
      </c>
      <c r="Q18" s="136">
        <v>0</v>
      </c>
      <c r="R18" s="135">
        <f t="shared" si="12"/>
        <v>86031</v>
      </c>
      <c r="S18" s="139">
        <f t="shared" si="13"/>
        <v>0.025587679986104353</v>
      </c>
      <c r="T18" s="138">
        <v>44341</v>
      </c>
      <c r="U18" s="136">
        <v>41590</v>
      </c>
      <c r="V18" s="137"/>
      <c r="W18" s="136"/>
      <c r="X18" s="135">
        <f t="shared" si="14"/>
        <v>85931</v>
      </c>
      <c r="Y18" s="134">
        <f t="shared" si="15"/>
        <v>0.001163724383516973</v>
      </c>
    </row>
    <row r="19" spans="1:25" ht="19.5" customHeight="1">
      <c r="A19" s="142" t="s">
        <v>186</v>
      </c>
      <c r="B19" s="140">
        <v>9631</v>
      </c>
      <c r="C19" s="136">
        <v>10093</v>
      </c>
      <c r="D19" s="137">
        <v>0</v>
      </c>
      <c r="E19" s="136">
        <v>0</v>
      </c>
      <c r="F19" s="135">
        <f t="shared" si="8"/>
        <v>19724</v>
      </c>
      <c r="G19" s="139">
        <f t="shared" si="9"/>
        <v>0.02514094300205089</v>
      </c>
      <c r="H19" s="138"/>
      <c r="I19" s="136"/>
      <c r="J19" s="137"/>
      <c r="K19" s="136"/>
      <c r="L19" s="135">
        <f t="shared" si="10"/>
        <v>0</v>
      </c>
      <c r="M19" s="141" t="str">
        <f t="shared" si="11"/>
        <v>         /0</v>
      </c>
      <c r="N19" s="140">
        <v>43397</v>
      </c>
      <c r="O19" s="136">
        <v>41442</v>
      </c>
      <c r="P19" s="137"/>
      <c r="Q19" s="136"/>
      <c r="R19" s="135">
        <f t="shared" si="12"/>
        <v>84839</v>
      </c>
      <c r="S19" s="139">
        <f t="shared" si="13"/>
        <v>0.025233150635713953</v>
      </c>
      <c r="T19" s="138"/>
      <c r="U19" s="136"/>
      <c r="V19" s="137"/>
      <c r="W19" s="136"/>
      <c r="X19" s="135">
        <f t="shared" si="14"/>
        <v>0</v>
      </c>
      <c r="Y19" s="134" t="str">
        <f t="shared" si="15"/>
        <v>         /0</v>
      </c>
    </row>
    <row r="20" spans="1:25" ht="19.5" customHeight="1">
      <c r="A20" s="142" t="s">
        <v>187</v>
      </c>
      <c r="B20" s="140">
        <v>9606</v>
      </c>
      <c r="C20" s="136">
        <v>9343</v>
      </c>
      <c r="D20" s="137">
        <v>0</v>
      </c>
      <c r="E20" s="136">
        <v>0</v>
      </c>
      <c r="F20" s="135">
        <f t="shared" si="8"/>
        <v>18949</v>
      </c>
      <c r="G20" s="139">
        <f t="shared" si="9"/>
        <v>0.02415309921648055</v>
      </c>
      <c r="H20" s="138">
        <v>9909</v>
      </c>
      <c r="I20" s="136">
        <v>8831</v>
      </c>
      <c r="J20" s="137"/>
      <c r="K20" s="136"/>
      <c r="L20" s="135">
        <f t="shared" si="10"/>
        <v>18740</v>
      </c>
      <c r="M20" s="141">
        <f t="shared" si="11"/>
        <v>0.011152614727854893</v>
      </c>
      <c r="N20" s="140">
        <v>39171</v>
      </c>
      <c r="O20" s="136">
        <v>35434</v>
      </c>
      <c r="P20" s="137"/>
      <c r="Q20" s="136">
        <v>127</v>
      </c>
      <c r="R20" s="135">
        <f t="shared" si="12"/>
        <v>74732</v>
      </c>
      <c r="S20" s="139">
        <f t="shared" si="13"/>
        <v>0.02222708675618731</v>
      </c>
      <c r="T20" s="138">
        <v>40767</v>
      </c>
      <c r="U20" s="136">
        <v>37066</v>
      </c>
      <c r="V20" s="137">
        <v>117</v>
      </c>
      <c r="W20" s="136">
        <v>116</v>
      </c>
      <c r="X20" s="135">
        <f t="shared" si="14"/>
        <v>78066</v>
      </c>
      <c r="Y20" s="134">
        <f t="shared" si="15"/>
        <v>-0.04270745266825504</v>
      </c>
    </row>
    <row r="21" spans="1:25" ht="19.5" customHeight="1">
      <c r="A21" s="142" t="s">
        <v>159</v>
      </c>
      <c r="B21" s="140">
        <v>8031</v>
      </c>
      <c r="C21" s="136">
        <v>8905</v>
      </c>
      <c r="D21" s="137">
        <v>0</v>
      </c>
      <c r="E21" s="136">
        <v>0</v>
      </c>
      <c r="F21" s="135">
        <f t="shared" si="8"/>
        <v>16936</v>
      </c>
      <c r="G21" s="139">
        <f t="shared" si="9"/>
        <v>0.021587254648283</v>
      </c>
      <c r="H21" s="138"/>
      <c r="I21" s="136"/>
      <c r="J21" s="137"/>
      <c r="K21" s="136"/>
      <c r="L21" s="135">
        <f t="shared" si="10"/>
        <v>0</v>
      </c>
      <c r="M21" s="141" t="str">
        <f t="shared" si="11"/>
        <v>         /0</v>
      </c>
      <c r="N21" s="140">
        <v>36312</v>
      </c>
      <c r="O21" s="136">
        <v>35356</v>
      </c>
      <c r="P21" s="137"/>
      <c r="Q21" s="136"/>
      <c r="R21" s="135">
        <f t="shared" si="12"/>
        <v>71668</v>
      </c>
      <c r="S21" s="139">
        <f t="shared" si="13"/>
        <v>0.02131577976827105</v>
      </c>
      <c r="T21" s="138"/>
      <c r="U21" s="136"/>
      <c r="V21" s="137"/>
      <c r="W21" s="136"/>
      <c r="X21" s="135">
        <f t="shared" si="14"/>
        <v>0</v>
      </c>
      <c r="Y21" s="134" t="str">
        <f t="shared" si="15"/>
        <v>         /0</v>
      </c>
    </row>
    <row r="22" spans="1:25" ht="19.5" customHeight="1">
      <c r="A22" s="142" t="s">
        <v>188</v>
      </c>
      <c r="B22" s="140">
        <v>7404</v>
      </c>
      <c r="C22" s="136">
        <v>8531</v>
      </c>
      <c r="D22" s="137">
        <v>0</v>
      </c>
      <c r="E22" s="136">
        <v>0</v>
      </c>
      <c r="F22" s="135">
        <f t="shared" si="8"/>
        <v>15935</v>
      </c>
      <c r="G22" s="139">
        <f t="shared" si="9"/>
        <v>0.020311342868468918</v>
      </c>
      <c r="H22" s="138">
        <v>10403</v>
      </c>
      <c r="I22" s="136">
        <v>10232</v>
      </c>
      <c r="J22" s="137"/>
      <c r="K22" s="136"/>
      <c r="L22" s="135">
        <f t="shared" si="10"/>
        <v>20635</v>
      </c>
      <c r="M22" s="141">
        <f t="shared" si="11"/>
        <v>-0.2277683547370971</v>
      </c>
      <c r="N22" s="140">
        <v>51941</v>
      </c>
      <c r="O22" s="136">
        <v>50370</v>
      </c>
      <c r="P22" s="137"/>
      <c r="Q22" s="136"/>
      <c r="R22" s="135">
        <f t="shared" si="12"/>
        <v>102311</v>
      </c>
      <c r="S22" s="139">
        <f t="shared" si="13"/>
        <v>0.030429741919288655</v>
      </c>
      <c r="T22" s="138">
        <v>46838</v>
      </c>
      <c r="U22" s="136">
        <v>45463</v>
      </c>
      <c r="V22" s="137"/>
      <c r="W22" s="136"/>
      <c r="X22" s="135">
        <f t="shared" si="14"/>
        <v>92301</v>
      </c>
      <c r="Y22" s="134">
        <f t="shared" si="15"/>
        <v>0.10844952925753781</v>
      </c>
    </row>
    <row r="23" spans="1:25" ht="19.5" customHeight="1">
      <c r="A23" s="142" t="s">
        <v>189</v>
      </c>
      <c r="B23" s="140">
        <v>8299</v>
      </c>
      <c r="C23" s="136">
        <v>7013</v>
      </c>
      <c r="D23" s="137">
        <v>0</v>
      </c>
      <c r="E23" s="136">
        <v>0</v>
      </c>
      <c r="F23" s="135">
        <f>SUM(B23:E23)</f>
        <v>15312</v>
      </c>
      <c r="G23" s="139">
        <f>F23/$F$9</f>
        <v>0.01951724392858463</v>
      </c>
      <c r="H23" s="138">
        <v>9223</v>
      </c>
      <c r="I23" s="136">
        <v>8129</v>
      </c>
      <c r="J23" s="137"/>
      <c r="K23" s="136"/>
      <c r="L23" s="135">
        <f>SUM(H23:K23)</f>
        <v>17352</v>
      </c>
      <c r="M23" s="141">
        <f>IF(ISERROR(F23/L23-1),"         /0",(F23/L23-1))</f>
        <v>-0.11756569847856158</v>
      </c>
      <c r="N23" s="140">
        <v>35567</v>
      </c>
      <c r="O23" s="136">
        <v>31183</v>
      </c>
      <c r="P23" s="137"/>
      <c r="Q23" s="136"/>
      <c r="R23" s="135">
        <f>SUM(N23:Q23)</f>
        <v>66750</v>
      </c>
      <c r="S23" s="139">
        <f>R23/$R$9</f>
        <v>0.019853048773958985</v>
      </c>
      <c r="T23" s="138">
        <v>36808</v>
      </c>
      <c r="U23" s="136">
        <v>33195</v>
      </c>
      <c r="V23" s="137"/>
      <c r="W23" s="136"/>
      <c r="X23" s="135">
        <f>SUM(T23:W23)</f>
        <v>70003</v>
      </c>
      <c r="Y23" s="134">
        <f>IF(ISERROR(R23/X23-1),"         /0",IF(R23/X23&gt;5,"  *  ",(R23/X23-1)))</f>
        <v>-0.046469437024127536</v>
      </c>
    </row>
    <row r="24" spans="1:25" ht="19.5" customHeight="1">
      <c r="A24" s="142" t="s">
        <v>190</v>
      </c>
      <c r="B24" s="140">
        <v>7150</v>
      </c>
      <c r="C24" s="136">
        <v>6780</v>
      </c>
      <c r="D24" s="137">
        <v>0</v>
      </c>
      <c r="E24" s="136">
        <v>0</v>
      </c>
      <c r="F24" s="135">
        <f>SUM(B24:E24)</f>
        <v>13930</v>
      </c>
      <c r="G24" s="139">
        <f>F24/$F$9</f>
        <v>0.01775569539741274</v>
      </c>
      <c r="H24" s="138">
        <v>6071</v>
      </c>
      <c r="I24" s="136">
        <v>5857</v>
      </c>
      <c r="J24" s="137"/>
      <c r="K24" s="136"/>
      <c r="L24" s="135">
        <f>SUM(H24:K24)</f>
        <v>11928</v>
      </c>
      <c r="M24" s="141">
        <f>IF(ISERROR(F24/L24-1),"         /0",(F24/L24-1))</f>
        <v>0.1678403755868545</v>
      </c>
      <c r="N24" s="140">
        <v>24053</v>
      </c>
      <c r="O24" s="136">
        <v>23280</v>
      </c>
      <c r="P24" s="137"/>
      <c r="Q24" s="136"/>
      <c r="R24" s="135">
        <f>SUM(N24:Q24)</f>
        <v>47333</v>
      </c>
      <c r="S24" s="139">
        <f>R24/$R$9</f>
        <v>0.014077967904386528</v>
      </c>
      <c r="T24" s="138">
        <v>23726</v>
      </c>
      <c r="U24" s="136">
        <v>24332</v>
      </c>
      <c r="V24" s="137"/>
      <c r="W24" s="136"/>
      <c r="X24" s="135">
        <f>SUM(T24:W24)</f>
        <v>48058</v>
      </c>
      <c r="Y24" s="134">
        <f>IF(ISERROR(R24/X24-1),"         /0",IF(R24/X24&gt;5,"  *  ",(R24/X24-1)))</f>
        <v>-0.015085937825128015</v>
      </c>
    </row>
    <row r="25" spans="1:25" ht="19.5" customHeight="1">
      <c r="A25" s="142" t="s">
        <v>191</v>
      </c>
      <c r="B25" s="140">
        <v>7714</v>
      </c>
      <c r="C25" s="136">
        <v>6135</v>
      </c>
      <c r="D25" s="137">
        <v>0</v>
      </c>
      <c r="E25" s="136">
        <v>0</v>
      </c>
      <c r="F25" s="135">
        <f>SUM(B25:E25)</f>
        <v>13849</v>
      </c>
      <c r="G25" s="139">
        <f t="shared" si="1"/>
        <v>0.017652449788856356</v>
      </c>
      <c r="H25" s="138">
        <v>8169</v>
      </c>
      <c r="I25" s="136">
        <v>6875</v>
      </c>
      <c r="J25" s="137"/>
      <c r="K25" s="136"/>
      <c r="L25" s="135">
        <f>SUM(H25:K25)</f>
        <v>15044</v>
      </c>
      <c r="M25" s="141">
        <f>IF(ISERROR(F25/L25-1),"         /0",(F25/L25-1))</f>
        <v>-0.07943366126030316</v>
      </c>
      <c r="N25" s="140">
        <v>28656</v>
      </c>
      <c r="O25" s="136">
        <v>25441</v>
      </c>
      <c r="P25" s="137"/>
      <c r="Q25" s="136"/>
      <c r="R25" s="135">
        <f>SUM(N25:Q25)</f>
        <v>54097</v>
      </c>
      <c r="S25" s="139">
        <f t="shared" si="5"/>
        <v>0.01608974351348104</v>
      </c>
      <c r="T25" s="138">
        <v>29785</v>
      </c>
      <c r="U25" s="136">
        <v>26068</v>
      </c>
      <c r="V25" s="137"/>
      <c r="W25" s="136"/>
      <c r="X25" s="135">
        <f>SUM(T25:W25)</f>
        <v>55853</v>
      </c>
      <c r="Y25" s="134">
        <f>IF(ISERROR(R25/X25-1),"         /0",IF(R25/X25&gt;5,"  *  ",(R25/X25-1)))</f>
        <v>-0.031439671996132734</v>
      </c>
    </row>
    <row r="26" spans="1:25" ht="19.5" customHeight="1">
      <c r="A26" s="142" t="s">
        <v>192</v>
      </c>
      <c r="B26" s="140">
        <v>5513</v>
      </c>
      <c r="C26" s="136">
        <v>6120</v>
      </c>
      <c r="D26" s="137">
        <v>110</v>
      </c>
      <c r="E26" s="136">
        <v>225</v>
      </c>
      <c r="F26" s="135">
        <f>SUM(B26:E26)</f>
        <v>11968</v>
      </c>
      <c r="G26" s="139">
        <f t="shared" si="1"/>
        <v>0.015254857323491435</v>
      </c>
      <c r="H26" s="138">
        <v>6775</v>
      </c>
      <c r="I26" s="136">
        <v>6543</v>
      </c>
      <c r="J26" s="137">
        <v>394</v>
      </c>
      <c r="K26" s="136">
        <v>394</v>
      </c>
      <c r="L26" s="135">
        <f>SUM(H26:K26)</f>
        <v>14106</v>
      </c>
      <c r="M26" s="141">
        <f>IF(ISERROR(F26/L26-1),"         /0",(F26/L26-1))</f>
        <v>-0.15156670920175808</v>
      </c>
      <c r="N26" s="140">
        <v>30551</v>
      </c>
      <c r="O26" s="136">
        <v>32533</v>
      </c>
      <c r="P26" s="137">
        <v>461</v>
      </c>
      <c r="Q26" s="136">
        <v>337</v>
      </c>
      <c r="R26" s="135">
        <f>SUM(N26:Q26)</f>
        <v>63882</v>
      </c>
      <c r="S26" s="139">
        <f t="shared" si="5"/>
        <v>0.019000036880570007</v>
      </c>
      <c r="T26" s="138">
        <v>29289</v>
      </c>
      <c r="U26" s="136">
        <v>27272</v>
      </c>
      <c r="V26" s="137">
        <v>1923</v>
      </c>
      <c r="W26" s="136">
        <v>1828</v>
      </c>
      <c r="X26" s="135">
        <f>SUM(T26:W26)</f>
        <v>60312</v>
      </c>
      <c r="Y26" s="134">
        <f>IF(ISERROR(R26/X26-1),"         /0",IF(R26/X26&gt;5,"  *  ",(R26/X26-1)))</f>
        <v>0.05919220055710306</v>
      </c>
    </row>
    <row r="27" spans="1:25" ht="19.5" customHeight="1">
      <c r="A27" s="142" t="s">
        <v>193</v>
      </c>
      <c r="B27" s="140">
        <v>6361</v>
      </c>
      <c r="C27" s="136">
        <v>5586</v>
      </c>
      <c r="D27" s="137">
        <v>0</v>
      </c>
      <c r="E27" s="136">
        <v>0</v>
      </c>
      <c r="F27" s="135">
        <f>SUM(B27:E27)</f>
        <v>11947</v>
      </c>
      <c r="G27" s="139">
        <f t="shared" si="1"/>
        <v>0.015228089943495336</v>
      </c>
      <c r="H27" s="138">
        <v>6835</v>
      </c>
      <c r="I27" s="136">
        <v>5808</v>
      </c>
      <c r="J27" s="137"/>
      <c r="K27" s="136"/>
      <c r="L27" s="135">
        <f>SUM(H27:K27)</f>
        <v>12643</v>
      </c>
      <c r="M27" s="141">
        <f>IF(ISERROR(F27/L27-1),"         /0",(F27/L27-1))</f>
        <v>-0.05505022542118165</v>
      </c>
      <c r="N27" s="140">
        <v>29176</v>
      </c>
      <c r="O27" s="136">
        <v>24776</v>
      </c>
      <c r="P27" s="137"/>
      <c r="Q27" s="136"/>
      <c r="R27" s="135">
        <f>SUM(N27:Q27)</f>
        <v>53952</v>
      </c>
      <c r="S27" s="139">
        <f t="shared" si="5"/>
        <v>0.016046617040488917</v>
      </c>
      <c r="T27" s="138">
        <v>25959</v>
      </c>
      <c r="U27" s="136">
        <v>23554</v>
      </c>
      <c r="V27" s="137"/>
      <c r="W27" s="136"/>
      <c r="X27" s="135">
        <f>SUM(T27:W27)</f>
        <v>49513</v>
      </c>
      <c r="Y27" s="134">
        <f>IF(ISERROR(R27/X27-1),"         /0",IF(R27/X27&gt;5,"  *  ",(R27/X27-1)))</f>
        <v>0.08965322238604001</v>
      </c>
    </row>
    <row r="28" spans="1:25" ht="19.5" customHeight="1">
      <c r="A28" s="142" t="s">
        <v>194</v>
      </c>
      <c r="B28" s="140">
        <v>6125</v>
      </c>
      <c r="C28" s="136">
        <v>5697</v>
      </c>
      <c r="D28" s="137">
        <v>0</v>
      </c>
      <c r="E28" s="136">
        <v>0</v>
      </c>
      <c r="F28" s="135">
        <f t="shared" si="0"/>
        <v>11822</v>
      </c>
      <c r="G28" s="139">
        <f t="shared" si="1"/>
        <v>0.01506876030066141</v>
      </c>
      <c r="H28" s="138">
        <v>6579</v>
      </c>
      <c r="I28" s="136">
        <v>6035</v>
      </c>
      <c r="J28" s="137"/>
      <c r="K28" s="136"/>
      <c r="L28" s="135">
        <f t="shared" si="2"/>
        <v>12614</v>
      </c>
      <c r="M28" s="141">
        <f t="shared" si="3"/>
        <v>-0.06278737910258447</v>
      </c>
      <c r="N28" s="140">
        <v>25558</v>
      </c>
      <c r="O28" s="136">
        <v>23467</v>
      </c>
      <c r="P28" s="137"/>
      <c r="Q28" s="136"/>
      <c r="R28" s="135">
        <f t="shared" si="4"/>
        <v>49025</v>
      </c>
      <c r="S28" s="139">
        <f t="shared" si="5"/>
        <v>0.014581209230611824</v>
      </c>
      <c r="T28" s="138">
        <v>26582</v>
      </c>
      <c r="U28" s="136">
        <v>25392</v>
      </c>
      <c r="V28" s="137"/>
      <c r="W28" s="136"/>
      <c r="X28" s="135">
        <f t="shared" si="6"/>
        <v>51974</v>
      </c>
      <c r="Y28" s="134">
        <f t="shared" si="7"/>
        <v>-0.05673990841574639</v>
      </c>
    </row>
    <row r="29" spans="1:25" ht="19.5" customHeight="1">
      <c r="A29" s="142" t="s">
        <v>195</v>
      </c>
      <c r="B29" s="140">
        <v>5329</v>
      </c>
      <c r="C29" s="136">
        <v>5588</v>
      </c>
      <c r="D29" s="137">
        <v>0</v>
      </c>
      <c r="E29" s="136">
        <v>0</v>
      </c>
      <c r="F29" s="135">
        <f t="shared" si="0"/>
        <v>10917</v>
      </c>
      <c r="G29" s="139">
        <f t="shared" si="1"/>
        <v>0.013915213686543783</v>
      </c>
      <c r="H29" s="138">
        <v>2056</v>
      </c>
      <c r="I29" s="136">
        <v>2151</v>
      </c>
      <c r="J29" s="137">
        <v>107</v>
      </c>
      <c r="K29" s="136">
        <v>107</v>
      </c>
      <c r="L29" s="135">
        <f t="shared" si="2"/>
        <v>4421</v>
      </c>
      <c r="M29" s="141">
        <f t="shared" si="3"/>
        <v>1.469350825605067</v>
      </c>
      <c r="N29" s="140">
        <v>20589</v>
      </c>
      <c r="O29" s="136">
        <v>20347</v>
      </c>
      <c r="P29" s="137"/>
      <c r="Q29" s="136"/>
      <c r="R29" s="135">
        <f t="shared" si="4"/>
        <v>40936</v>
      </c>
      <c r="S29" s="139">
        <f t="shared" si="5"/>
        <v>0.012175346885554833</v>
      </c>
      <c r="T29" s="138">
        <v>10954</v>
      </c>
      <c r="U29" s="136">
        <v>10355</v>
      </c>
      <c r="V29" s="137">
        <v>107</v>
      </c>
      <c r="W29" s="136">
        <v>107</v>
      </c>
      <c r="X29" s="135">
        <f t="shared" si="6"/>
        <v>21523</v>
      </c>
      <c r="Y29" s="134">
        <f t="shared" si="7"/>
        <v>0.9019653394043581</v>
      </c>
    </row>
    <row r="30" spans="1:25" ht="19.5" customHeight="1">
      <c r="A30" s="142" t="s">
        <v>196</v>
      </c>
      <c r="B30" s="140">
        <v>4892</v>
      </c>
      <c r="C30" s="136">
        <v>5704</v>
      </c>
      <c r="D30" s="137">
        <v>0</v>
      </c>
      <c r="E30" s="136">
        <v>0</v>
      </c>
      <c r="F30" s="135">
        <f t="shared" si="0"/>
        <v>10596</v>
      </c>
      <c r="G30" s="139">
        <f t="shared" si="1"/>
        <v>0.01350605516374626</v>
      </c>
      <c r="H30" s="138">
        <v>5327</v>
      </c>
      <c r="I30" s="136">
        <v>5961</v>
      </c>
      <c r="J30" s="137"/>
      <c r="K30" s="136"/>
      <c r="L30" s="135">
        <f t="shared" si="2"/>
        <v>11288</v>
      </c>
      <c r="M30" s="141">
        <f t="shared" si="3"/>
        <v>-0.06130403968816445</v>
      </c>
      <c r="N30" s="140">
        <v>24087</v>
      </c>
      <c r="O30" s="136">
        <v>25186</v>
      </c>
      <c r="P30" s="137"/>
      <c r="Q30" s="136"/>
      <c r="R30" s="135">
        <f t="shared" si="4"/>
        <v>49273</v>
      </c>
      <c r="S30" s="139">
        <f t="shared" si="5"/>
        <v>0.014654970370625934</v>
      </c>
      <c r="T30" s="138">
        <v>24649</v>
      </c>
      <c r="U30" s="136">
        <v>27619</v>
      </c>
      <c r="V30" s="137"/>
      <c r="W30" s="136"/>
      <c r="X30" s="135">
        <f t="shared" si="6"/>
        <v>52268</v>
      </c>
      <c r="Y30" s="134">
        <f t="shared" si="7"/>
        <v>-0.05730083416239384</v>
      </c>
    </row>
    <row r="31" spans="1:25" ht="19.5" customHeight="1">
      <c r="A31" s="142" t="s">
        <v>197</v>
      </c>
      <c r="B31" s="140">
        <v>3855</v>
      </c>
      <c r="C31" s="136">
        <v>4594</v>
      </c>
      <c r="D31" s="137">
        <v>0</v>
      </c>
      <c r="E31" s="136">
        <v>0</v>
      </c>
      <c r="F31" s="135">
        <f t="shared" si="0"/>
        <v>8449</v>
      </c>
      <c r="G31" s="139">
        <f t="shared" si="1"/>
        <v>0.010769409218430743</v>
      </c>
      <c r="H31" s="138">
        <v>3236</v>
      </c>
      <c r="I31" s="136">
        <v>3763</v>
      </c>
      <c r="J31" s="137"/>
      <c r="K31" s="136"/>
      <c r="L31" s="135">
        <f t="shared" si="2"/>
        <v>6999</v>
      </c>
      <c r="M31" s="141">
        <f t="shared" si="3"/>
        <v>0.20717245320760114</v>
      </c>
      <c r="N31" s="140">
        <v>13358</v>
      </c>
      <c r="O31" s="136">
        <v>15917</v>
      </c>
      <c r="P31" s="137"/>
      <c r="Q31" s="136"/>
      <c r="R31" s="135">
        <f t="shared" si="4"/>
        <v>29275</v>
      </c>
      <c r="S31" s="139">
        <f t="shared" si="5"/>
        <v>0.008707086185133323</v>
      </c>
      <c r="T31" s="138">
        <v>13508</v>
      </c>
      <c r="U31" s="136">
        <v>15208</v>
      </c>
      <c r="V31" s="137"/>
      <c r="W31" s="136"/>
      <c r="X31" s="135">
        <f t="shared" si="6"/>
        <v>28716</v>
      </c>
      <c r="Y31" s="134">
        <f t="shared" si="7"/>
        <v>0.019466499512466928</v>
      </c>
    </row>
    <row r="32" spans="1:25" ht="19.5" customHeight="1">
      <c r="A32" s="142" t="s">
        <v>198</v>
      </c>
      <c r="B32" s="140">
        <v>2816</v>
      </c>
      <c r="C32" s="136">
        <v>3551</v>
      </c>
      <c r="D32" s="137">
        <v>0</v>
      </c>
      <c r="E32" s="136">
        <v>0</v>
      </c>
      <c r="F32" s="135">
        <f t="shared" si="0"/>
        <v>6367</v>
      </c>
      <c r="G32" s="139">
        <f t="shared" si="1"/>
        <v>0.008115614687388868</v>
      </c>
      <c r="H32" s="138"/>
      <c r="I32" s="136"/>
      <c r="J32" s="137"/>
      <c r="K32" s="136"/>
      <c r="L32" s="135">
        <f t="shared" si="2"/>
        <v>0</v>
      </c>
      <c r="M32" s="141" t="s">
        <v>50</v>
      </c>
      <c r="N32" s="140">
        <v>2816</v>
      </c>
      <c r="O32" s="136">
        <v>3551</v>
      </c>
      <c r="P32" s="137"/>
      <c r="Q32" s="136"/>
      <c r="R32" s="135">
        <f t="shared" si="4"/>
        <v>6367</v>
      </c>
      <c r="S32" s="139">
        <f t="shared" si="5"/>
        <v>0.001893698300281601</v>
      </c>
      <c r="T32" s="138"/>
      <c r="U32" s="136"/>
      <c r="V32" s="137"/>
      <c r="W32" s="136"/>
      <c r="X32" s="135">
        <f t="shared" si="6"/>
        <v>0</v>
      </c>
      <c r="Y32" s="134" t="str">
        <f t="shared" si="7"/>
        <v>         /0</v>
      </c>
    </row>
    <row r="33" spans="1:25" ht="19.5" customHeight="1">
      <c r="A33" s="142" t="s">
        <v>199</v>
      </c>
      <c r="B33" s="140">
        <v>2851</v>
      </c>
      <c r="C33" s="136">
        <v>2899</v>
      </c>
      <c r="D33" s="137">
        <v>0</v>
      </c>
      <c r="E33" s="136">
        <v>0</v>
      </c>
      <c r="F33" s="135">
        <f t="shared" si="0"/>
        <v>5750</v>
      </c>
      <c r="G33" s="139">
        <f t="shared" si="1"/>
        <v>0.007329163570360607</v>
      </c>
      <c r="H33" s="138">
        <v>3314</v>
      </c>
      <c r="I33" s="136">
        <v>3133</v>
      </c>
      <c r="J33" s="137"/>
      <c r="K33" s="136"/>
      <c r="L33" s="135">
        <f t="shared" si="2"/>
        <v>6447</v>
      </c>
      <c r="M33" s="141">
        <f t="shared" si="3"/>
        <v>-0.10811230029471075</v>
      </c>
      <c r="N33" s="140">
        <v>14753</v>
      </c>
      <c r="O33" s="136">
        <v>14123</v>
      </c>
      <c r="P33" s="137"/>
      <c r="Q33" s="136"/>
      <c r="R33" s="135">
        <f t="shared" si="4"/>
        <v>28876</v>
      </c>
      <c r="S33" s="139">
        <f t="shared" si="5"/>
        <v>0.008588414028417073</v>
      </c>
      <c r="T33" s="138">
        <v>15230</v>
      </c>
      <c r="U33" s="136">
        <v>13973</v>
      </c>
      <c r="V33" s="137"/>
      <c r="W33" s="136"/>
      <c r="X33" s="135">
        <f t="shared" si="6"/>
        <v>29203</v>
      </c>
      <c r="Y33" s="134">
        <f t="shared" si="7"/>
        <v>-0.011197479710988612</v>
      </c>
    </row>
    <row r="34" spans="1:25" ht="19.5" customHeight="1">
      <c r="A34" s="142" t="s">
        <v>200</v>
      </c>
      <c r="B34" s="140">
        <v>2942</v>
      </c>
      <c r="C34" s="136">
        <v>2405</v>
      </c>
      <c r="D34" s="137">
        <v>0</v>
      </c>
      <c r="E34" s="136">
        <v>0</v>
      </c>
      <c r="F34" s="135">
        <f t="shared" si="0"/>
        <v>5347</v>
      </c>
      <c r="G34" s="139">
        <f t="shared" si="1"/>
        <v>0.006815484801864029</v>
      </c>
      <c r="H34" s="138">
        <v>3178</v>
      </c>
      <c r="I34" s="136">
        <v>2548</v>
      </c>
      <c r="J34" s="137"/>
      <c r="K34" s="136"/>
      <c r="L34" s="135">
        <f t="shared" si="2"/>
        <v>5726</v>
      </c>
      <c r="M34" s="141">
        <f t="shared" si="3"/>
        <v>-0.0661893119105833</v>
      </c>
      <c r="N34" s="140">
        <v>13224</v>
      </c>
      <c r="O34" s="136">
        <v>11380</v>
      </c>
      <c r="P34" s="137"/>
      <c r="Q34" s="136"/>
      <c r="R34" s="135">
        <f t="shared" si="4"/>
        <v>24604</v>
      </c>
      <c r="S34" s="139">
        <f t="shared" si="5"/>
        <v>0.007317818906883699</v>
      </c>
      <c r="T34" s="138">
        <v>12596</v>
      </c>
      <c r="U34" s="136">
        <v>10472</v>
      </c>
      <c r="V34" s="137"/>
      <c r="W34" s="136"/>
      <c r="X34" s="135">
        <f t="shared" si="6"/>
        <v>23068</v>
      </c>
      <c r="Y34" s="134">
        <f t="shared" si="7"/>
        <v>0.06658574648864235</v>
      </c>
    </row>
    <row r="35" spans="1:25" ht="19.5" customHeight="1">
      <c r="A35" s="142" t="s">
        <v>201</v>
      </c>
      <c r="B35" s="140">
        <v>1763</v>
      </c>
      <c r="C35" s="136">
        <v>2139</v>
      </c>
      <c r="D35" s="137">
        <v>0</v>
      </c>
      <c r="E35" s="136">
        <v>0</v>
      </c>
      <c r="F35" s="135">
        <f t="shared" si="0"/>
        <v>3902</v>
      </c>
      <c r="G35" s="139">
        <f t="shared" si="1"/>
        <v>0.004973634130703842</v>
      </c>
      <c r="H35" s="138">
        <v>2018</v>
      </c>
      <c r="I35" s="136">
        <v>1798</v>
      </c>
      <c r="J35" s="137"/>
      <c r="K35" s="136"/>
      <c r="L35" s="135">
        <f t="shared" si="2"/>
        <v>3816</v>
      </c>
      <c r="M35" s="141">
        <f t="shared" si="3"/>
        <v>0.02253668763102734</v>
      </c>
      <c r="N35" s="140">
        <v>6377</v>
      </c>
      <c r="O35" s="136">
        <v>7081</v>
      </c>
      <c r="P35" s="137"/>
      <c r="Q35" s="136"/>
      <c r="R35" s="135">
        <f t="shared" si="4"/>
        <v>13458</v>
      </c>
      <c r="S35" s="139">
        <f t="shared" si="5"/>
        <v>0.004002731541572135</v>
      </c>
      <c r="T35" s="138">
        <v>8041</v>
      </c>
      <c r="U35" s="136">
        <v>8070</v>
      </c>
      <c r="V35" s="137"/>
      <c r="W35" s="136"/>
      <c r="X35" s="135">
        <f t="shared" si="6"/>
        <v>16111</v>
      </c>
      <c r="Y35" s="134">
        <f t="shared" si="7"/>
        <v>-0.16467010117311154</v>
      </c>
    </row>
    <row r="36" spans="1:25" ht="19.5" customHeight="1">
      <c r="A36" s="142" t="s">
        <v>202</v>
      </c>
      <c r="B36" s="140">
        <v>909</v>
      </c>
      <c r="C36" s="136">
        <v>1250</v>
      </c>
      <c r="D36" s="137">
        <v>0</v>
      </c>
      <c r="E36" s="136">
        <v>0</v>
      </c>
      <c r="F36" s="135">
        <f t="shared" si="0"/>
        <v>2159</v>
      </c>
      <c r="G36" s="139">
        <f t="shared" si="1"/>
        <v>0.002751941591027574</v>
      </c>
      <c r="H36" s="138"/>
      <c r="I36" s="136"/>
      <c r="J36" s="137"/>
      <c r="K36" s="136"/>
      <c r="L36" s="135">
        <f t="shared" si="2"/>
        <v>0</v>
      </c>
      <c r="M36" s="141" t="str">
        <f t="shared" si="3"/>
        <v>         /0</v>
      </c>
      <c r="N36" s="140">
        <v>4743</v>
      </c>
      <c r="O36" s="136">
        <v>5116</v>
      </c>
      <c r="P36" s="137"/>
      <c r="Q36" s="136"/>
      <c r="R36" s="135">
        <f t="shared" si="4"/>
        <v>9859</v>
      </c>
      <c r="S36" s="139">
        <f t="shared" si="5"/>
        <v>0.002932302739512534</v>
      </c>
      <c r="T36" s="138"/>
      <c r="U36" s="136"/>
      <c r="V36" s="137"/>
      <c r="W36" s="136"/>
      <c r="X36" s="135">
        <f t="shared" si="6"/>
        <v>0</v>
      </c>
      <c r="Y36" s="134" t="str">
        <f t="shared" si="7"/>
        <v>         /0</v>
      </c>
    </row>
    <row r="37" spans="1:25" ht="19.5" customHeight="1">
      <c r="A37" s="142" t="s">
        <v>203</v>
      </c>
      <c r="B37" s="140">
        <v>912</v>
      </c>
      <c r="C37" s="136">
        <v>1037</v>
      </c>
      <c r="D37" s="137">
        <v>0</v>
      </c>
      <c r="E37" s="136">
        <v>0</v>
      </c>
      <c r="F37" s="135">
        <f t="shared" si="0"/>
        <v>1949</v>
      </c>
      <c r="G37" s="139">
        <f t="shared" si="1"/>
        <v>0.002484267791066578</v>
      </c>
      <c r="H37" s="138">
        <v>698</v>
      </c>
      <c r="I37" s="136">
        <v>825</v>
      </c>
      <c r="J37" s="137"/>
      <c r="K37" s="136"/>
      <c r="L37" s="135">
        <f t="shared" si="2"/>
        <v>1523</v>
      </c>
      <c r="M37" s="141">
        <f t="shared" si="3"/>
        <v>0.27971109652002624</v>
      </c>
      <c r="N37" s="140">
        <v>3805</v>
      </c>
      <c r="O37" s="136">
        <v>3614</v>
      </c>
      <c r="P37" s="137"/>
      <c r="Q37" s="136"/>
      <c r="R37" s="135">
        <f t="shared" si="4"/>
        <v>7419</v>
      </c>
      <c r="S37" s="139">
        <f t="shared" si="5"/>
        <v>0.002206588297438228</v>
      </c>
      <c r="T37" s="138">
        <v>2737</v>
      </c>
      <c r="U37" s="136">
        <v>2815</v>
      </c>
      <c r="V37" s="137"/>
      <c r="W37" s="136"/>
      <c r="X37" s="135">
        <f t="shared" si="6"/>
        <v>5552</v>
      </c>
      <c r="Y37" s="134">
        <f t="shared" si="7"/>
        <v>0.33627521613832845</v>
      </c>
    </row>
    <row r="38" spans="1:25" ht="19.5" customHeight="1">
      <c r="A38" s="142" t="s">
        <v>204</v>
      </c>
      <c r="B38" s="140">
        <v>792</v>
      </c>
      <c r="C38" s="136">
        <v>747</v>
      </c>
      <c r="D38" s="137">
        <v>0</v>
      </c>
      <c r="E38" s="136">
        <v>0</v>
      </c>
      <c r="F38" s="135">
        <f t="shared" si="0"/>
        <v>1539</v>
      </c>
      <c r="G38" s="139">
        <f t="shared" si="1"/>
        <v>0.0019616665625713</v>
      </c>
      <c r="H38" s="138"/>
      <c r="I38" s="136"/>
      <c r="J38" s="137"/>
      <c r="K38" s="136"/>
      <c r="L38" s="135">
        <f t="shared" si="2"/>
        <v>0</v>
      </c>
      <c r="M38" s="141" t="str">
        <f t="shared" si="3"/>
        <v>         /0</v>
      </c>
      <c r="N38" s="140">
        <v>5700</v>
      </c>
      <c r="O38" s="136">
        <v>4727</v>
      </c>
      <c r="P38" s="137"/>
      <c r="Q38" s="136"/>
      <c r="R38" s="135">
        <f t="shared" si="4"/>
        <v>10427</v>
      </c>
      <c r="S38" s="139">
        <f t="shared" si="5"/>
        <v>0.003101239544060979</v>
      </c>
      <c r="T38" s="138"/>
      <c r="U38" s="136"/>
      <c r="V38" s="137"/>
      <c r="W38" s="136"/>
      <c r="X38" s="135">
        <f t="shared" si="6"/>
        <v>0</v>
      </c>
      <c r="Y38" s="134" t="str">
        <f t="shared" si="7"/>
        <v>         /0</v>
      </c>
    </row>
    <row r="39" spans="1:25" ht="19.5" customHeight="1">
      <c r="A39" s="142" t="s">
        <v>205</v>
      </c>
      <c r="B39" s="140">
        <v>150</v>
      </c>
      <c r="C39" s="136">
        <v>162</v>
      </c>
      <c r="D39" s="137">
        <v>0</v>
      </c>
      <c r="E39" s="136">
        <v>0</v>
      </c>
      <c r="F39" s="135">
        <f t="shared" si="0"/>
        <v>312</v>
      </c>
      <c r="G39" s="139">
        <f t="shared" si="1"/>
        <v>0.00039768678851347995</v>
      </c>
      <c r="H39" s="138"/>
      <c r="I39" s="136"/>
      <c r="J39" s="137"/>
      <c r="K39" s="136"/>
      <c r="L39" s="135">
        <f t="shared" si="2"/>
        <v>0</v>
      </c>
      <c r="M39" s="141" t="str">
        <f t="shared" si="3"/>
        <v>         /0</v>
      </c>
      <c r="N39" s="140">
        <v>785</v>
      </c>
      <c r="O39" s="136">
        <v>779</v>
      </c>
      <c r="P39" s="137">
        <v>0</v>
      </c>
      <c r="Q39" s="136">
        <v>0</v>
      </c>
      <c r="R39" s="135">
        <f t="shared" si="4"/>
        <v>1564</v>
      </c>
      <c r="S39" s="139">
        <f t="shared" si="5"/>
        <v>0.00046517106041156335</v>
      </c>
      <c r="T39" s="138"/>
      <c r="U39" s="136"/>
      <c r="V39" s="137"/>
      <c r="W39" s="136"/>
      <c r="X39" s="135">
        <f t="shared" si="6"/>
        <v>0</v>
      </c>
      <c r="Y39" s="134" t="str">
        <f t="shared" si="7"/>
        <v>         /0</v>
      </c>
    </row>
    <row r="40" spans="1:25" ht="19.5" customHeight="1">
      <c r="A40" s="142" t="s">
        <v>206</v>
      </c>
      <c r="B40" s="140">
        <v>39</v>
      </c>
      <c r="C40" s="136">
        <v>42</v>
      </c>
      <c r="D40" s="137">
        <v>0</v>
      </c>
      <c r="E40" s="136">
        <v>0</v>
      </c>
      <c r="F40" s="135">
        <f t="shared" si="0"/>
        <v>81</v>
      </c>
      <c r="G40" s="139">
        <f t="shared" si="1"/>
        <v>0.0001032456085563842</v>
      </c>
      <c r="H40" s="138">
        <v>222</v>
      </c>
      <c r="I40" s="136">
        <v>236</v>
      </c>
      <c r="J40" s="137"/>
      <c r="K40" s="136"/>
      <c r="L40" s="135">
        <f t="shared" si="2"/>
        <v>458</v>
      </c>
      <c r="M40" s="141">
        <f t="shared" si="3"/>
        <v>-0.8231441048034934</v>
      </c>
      <c r="N40" s="140">
        <v>713</v>
      </c>
      <c r="O40" s="136">
        <v>860</v>
      </c>
      <c r="P40" s="137"/>
      <c r="Q40" s="136"/>
      <c r="R40" s="135">
        <f t="shared" si="4"/>
        <v>1573</v>
      </c>
      <c r="S40" s="139">
        <f t="shared" si="5"/>
        <v>0.0004678478759765915</v>
      </c>
      <c r="T40" s="138">
        <v>645</v>
      </c>
      <c r="U40" s="136">
        <v>781</v>
      </c>
      <c r="V40" s="137">
        <v>309</v>
      </c>
      <c r="W40" s="136">
        <v>218</v>
      </c>
      <c r="X40" s="135">
        <f t="shared" si="6"/>
        <v>1953</v>
      </c>
      <c r="Y40" s="134">
        <f t="shared" si="7"/>
        <v>-0.19457245263696876</v>
      </c>
    </row>
    <row r="41" spans="1:25" ht="19.5" customHeight="1" thickBot="1">
      <c r="A41" s="133" t="s">
        <v>207</v>
      </c>
      <c r="B41" s="131">
        <v>0</v>
      </c>
      <c r="C41" s="127">
        <v>0</v>
      </c>
      <c r="D41" s="128">
        <v>89</v>
      </c>
      <c r="E41" s="127">
        <v>101</v>
      </c>
      <c r="F41" s="126">
        <f t="shared" si="0"/>
        <v>190</v>
      </c>
      <c r="G41" s="130">
        <f t="shared" si="1"/>
        <v>0.0002421810571075679</v>
      </c>
      <c r="H41" s="129">
        <v>0</v>
      </c>
      <c r="I41" s="127">
        <v>0</v>
      </c>
      <c r="J41" s="128">
        <v>76</v>
      </c>
      <c r="K41" s="127">
        <v>65</v>
      </c>
      <c r="L41" s="126">
        <f t="shared" si="2"/>
        <v>141</v>
      </c>
      <c r="M41" s="132">
        <f t="shared" si="3"/>
        <v>0.34751773049645385</v>
      </c>
      <c r="N41" s="131">
        <v>0</v>
      </c>
      <c r="O41" s="127">
        <v>0</v>
      </c>
      <c r="P41" s="128">
        <v>290</v>
      </c>
      <c r="Q41" s="127">
        <v>299</v>
      </c>
      <c r="R41" s="126">
        <f t="shared" si="4"/>
        <v>589</v>
      </c>
      <c r="S41" s="130">
        <f t="shared" si="5"/>
        <v>0.00017518270753351075</v>
      </c>
      <c r="T41" s="129">
        <v>347</v>
      </c>
      <c r="U41" s="127">
        <v>296</v>
      </c>
      <c r="V41" s="128">
        <v>252</v>
      </c>
      <c r="W41" s="127">
        <v>238</v>
      </c>
      <c r="X41" s="126">
        <f t="shared" si="6"/>
        <v>1133</v>
      </c>
      <c r="Y41" s="125">
        <f t="shared" si="7"/>
        <v>-0.48014121800529563</v>
      </c>
    </row>
    <row r="42" ht="15" thickTop="1">
      <c r="A42" s="124" t="s">
        <v>146</v>
      </c>
    </row>
    <row r="43" ht="15">
      <c r="A43" s="124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2:Y65536 M42:M65536 Y3 M3 M5:M8 Y5:Y8">
    <cfRule type="cellIs" priority="3" dxfId="93" operator="lessThan" stopIfTrue="1">
      <formula>0</formula>
    </cfRule>
  </conditionalFormatting>
  <conditionalFormatting sqref="M9:M41 Y9:Y4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T10" sqref="T10:W50"/>
    </sheetView>
  </sheetViews>
  <sheetFormatPr defaultColWidth="8.00390625" defaultRowHeight="15"/>
  <cols>
    <col min="1" max="1" width="29.8515625" style="123" customWidth="1"/>
    <col min="2" max="2" width="9.140625" style="123" customWidth="1"/>
    <col min="3" max="3" width="10.7109375" style="123" customWidth="1"/>
    <col min="4" max="4" width="8.7109375" style="123" bestFit="1" customWidth="1"/>
    <col min="5" max="5" width="10.7109375" style="123" bestFit="1" customWidth="1"/>
    <col min="6" max="6" width="10.140625" style="123" customWidth="1"/>
    <col min="7" max="7" width="11.2812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7109375" style="123" bestFit="1" customWidth="1"/>
    <col min="12" max="12" width="9.28125" style="123" customWidth="1"/>
    <col min="13" max="13" width="9.7109375" style="123" customWidth="1"/>
    <col min="14" max="14" width="10.710937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0.28125" style="123" bestFit="1" customWidth="1"/>
    <col min="19" max="19" width="11.28125" style="123" bestFit="1" customWidth="1"/>
    <col min="20" max="20" width="10.28125" style="123" bestFit="1" customWidth="1"/>
    <col min="21" max="21" width="10.28125" style="123" customWidth="1"/>
    <col min="22" max="22" width="9.28125" style="123" customWidth="1"/>
    <col min="23" max="23" width="10.28125" style="123" customWidth="1"/>
    <col min="24" max="24" width="10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65" t="s">
        <v>28</v>
      </c>
      <c r="Y1" s="566"/>
    </row>
    <row r="2" ht="5.25" customHeight="1" thickBot="1"/>
    <row r="3" spans="1:25" ht="24" customHeight="1" thickTop="1">
      <c r="A3" s="567" t="s">
        <v>47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9"/>
    </row>
    <row r="4" spans="1:25" ht="21" customHeight="1" thickBot="1">
      <c r="A4" s="590" t="s">
        <v>45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2"/>
    </row>
    <row r="5" spans="1:25" s="169" customFormat="1" ht="19.5" customHeight="1" thickBot="1" thickTop="1">
      <c r="A5" s="570" t="s">
        <v>44</v>
      </c>
      <c r="B5" s="585" t="s">
        <v>36</v>
      </c>
      <c r="C5" s="586"/>
      <c r="D5" s="586"/>
      <c r="E5" s="586"/>
      <c r="F5" s="586"/>
      <c r="G5" s="586"/>
      <c r="H5" s="586"/>
      <c r="I5" s="586"/>
      <c r="J5" s="587"/>
      <c r="K5" s="587"/>
      <c r="L5" s="587"/>
      <c r="M5" s="588"/>
      <c r="N5" s="589" t="s">
        <v>35</v>
      </c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8"/>
    </row>
    <row r="6" spans="1:25" s="168" customFormat="1" ht="26.25" customHeight="1" thickBot="1">
      <c r="A6" s="571"/>
      <c r="B6" s="577" t="s">
        <v>153</v>
      </c>
      <c r="C6" s="578"/>
      <c r="D6" s="578"/>
      <c r="E6" s="578"/>
      <c r="F6" s="579"/>
      <c r="G6" s="574" t="s">
        <v>34</v>
      </c>
      <c r="H6" s="577" t="s">
        <v>154</v>
      </c>
      <c r="I6" s="578"/>
      <c r="J6" s="578"/>
      <c r="K6" s="578"/>
      <c r="L6" s="579"/>
      <c r="M6" s="574" t="s">
        <v>33</v>
      </c>
      <c r="N6" s="584" t="s">
        <v>155</v>
      </c>
      <c r="O6" s="578"/>
      <c r="P6" s="578"/>
      <c r="Q6" s="578"/>
      <c r="R6" s="578"/>
      <c r="S6" s="574" t="s">
        <v>34</v>
      </c>
      <c r="T6" s="584" t="s">
        <v>156</v>
      </c>
      <c r="U6" s="578"/>
      <c r="V6" s="578"/>
      <c r="W6" s="578"/>
      <c r="X6" s="578"/>
      <c r="Y6" s="574" t="s">
        <v>33</v>
      </c>
    </row>
    <row r="7" spans="1:25" s="163" customFormat="1" ht="26.25" customHeight="1">
      <c r="A7" s="572"/>
      <c r="B7" s="557" t="s">
        <v>22</v>
      </c>
      <c r="C7" s="558"/>
      <c r="D7" s="559" t="s">
        <v>21</v>
      </c>
      <c r="E7" s="560"/>
      <c r="F7" s="561" t="s">
        <v>17</v>
      </c>
      <c r="G7" s="575"/>
      <c r="H7" s="557" t="s">
        <v>22</v>
      </c>
      <c r="I7" s="558"/>
      <c r="J7" s="559" t="s">
        <v>21</v>
      </c>
      <c r="K7" s="560"/>
      <c r="L7" s="561" t="s">
        <v>17</v>
      </c>
      <c r="M7" s="575"/>
      <c r="N7" s="558" t="s">
        <v>22</v>
      </c>
      <c r="O7" s="558"/>
      <c r="P7" s="563" t="s">
        <v>21</v>
      </c>
      <c r="Q7" s="558"/>
      <c r="R7" s="561" t="s">
        <v>17</v>
      </c>
      <c r="S7" s="575"/>
      <c r="T7" s="564" t="s">
        <v>22</v>
      </c>
      <c r="U7" s="560"/>
      <c r="V7" s="559" t="s">
        <v>21</v>
      </c>
      <c r="W7" s="580"/>
      <c r="X7" s="561" t="s">
        <v>17</v>
      </c>
      <c r="Y7" s="575"/>
    </row>
    <row r="8" spans="1:25" s="163" customFormat="1" ht="16.5" customHeight="1" thickBot="1">
      <c r="A8" s="573"/>
      <c r="B8" s="166" t="s">
        <v>31</v>
      </c>
      <c r="C8" s="164" t="s">
        <v>30</v>
      </c>
      <c r="D8" s="165" t="s">
        <v>31</v>
      </c>
      <c r="E8" s="164" t="s">
        <v>30</v>
      </c>
      <c r="F8" s="562"/>
      <c r="G8" s="576"/>
      <c r="H8" s="166" t="s">
        <v>31</v>
      </c>
      <c r="I8" s="164" t="s">
        <v>30</v>
      </c>
      <c r="J8" s="165" t="s">
        <v>31</v>
      </c>
      <c r="K8" s="164" t="s">
        <v>30</v>
      </c>
      <c r="L8" s="562"/>
      <c r="M8" s="576"/>
      <c r="N8" s="166" t="s">
        <v>31</v>
      </c>
      <c r="O8" s="164" t="s">
        <v>30</v>
      </c>
      <c r="P8" s="165" t="s">
        <v>31</v>
      </c>
      <c r="Q8" s="164" t="s">
        <v>30</v>
      </c>
      <c r="R8" s="562"/>
      <c r="S8" s="576"/>
      <c r="T8" s="166" t="s">
        <v>31</v>
      </c>
      <c r="U8" s="164" t="s">
        <v>30</v>
      </c>
      <c r="V8" s="165" t="s">
        <v>31</v>
      </c>
      <c r="W8" s="164" t="s">
        <v>30</v>
      </c>
      <c r="X8" s="562"/>
      <c r="Y8" s="576"/>
    </row>
    <row r="9" spans="1:25" s="170" customFormat="1" ht="18" customHeight="1" thickBot="1" thickTop="1">
      <c r="A9" s="180" t="s">
        <v>24</v>
      </c>
      <c r="B9" s="179">
        <f>SUM(B10:B50)</f>
        <v>29620.865</v>
      </c>
      <c r="C9" s="173">
        <f>SUM(C10:C50)</f>
        <v>14850.063</v>
      </c>
      <c r="D9" s="174">
        <f>SUM(D10:D50)</f>
        <v>7135.207</v>
      </c>
      <c r="E9" s="173">
        <f>SUM(E10:E50)</f>
        <v>1884.425</v>
      </c>
      <c r="F9" s="172">
        <f>SUM(B9:E9)</f>
        <v>53490.560000000005</v>
      </c>
      <c r="G9" s="176">
        <f>F9/$F$9</f>
        <v>1</v>
      </c>
      <c r="H9" s="175">
        <f>SUM(H10:H50)</f>
        <v>31124.714999999997</v>
      </c>
      <c r="I9" s="173">
        <f>SUM(I10:I50)</f>
        <v>14376.518000000002</v>
      </c>
      <c r="J9" s="174">
        <f>SUM(J10:J50)</f>
        <v>6392.021000000001</v>
      </c>
      <c r="K9" s="173">
        <f>SUM(K10:K50)</f>
        <v>2681.583</v>
      </c>
      <c r="L9" s="172">
        <f>SUM(H9:K9)</f>
        <v>54574.837</v>
      </c>
      <c r="M9" s="178">
        <f>IF(ISERROR(F9/L9-1),"         /0",(F9/L9-1))</f>
        <v>-0.01986770936210025</v>
      </c>
      <c r="N9" s="177">
        <f>SUM(N10:N50)</f>
        <v>112669.45099999999</v>
      </c>
      <c r="O9" s="173">
        <f>SUM(O10:O50)</f>
        <v>59950.48300000001</v>
      </c>
      <c r="P9" s="174">
        <f>SUM(P10:P50)</f>
        <v>19409.782000000003</v>
      </c>
      <c r="Q9" s="173">
        <f>SUM(Q10:Q50)</f>
        <v>6299.562999999999</v>
      </c>
      <c r="R9" s="172">
        <f>SUM(N9:Q9)</f>
        <v>198329.279</v>
      </c>
      <c r="S9" s="176">
        <f>R9/$R$9</f>
        <v>1</v>
      </c>
      <c r="T9" s="175">
        <f>SUM(T10:T50)</f>
        <v>108163.34199999998</v>
      </c>
      <c r="U9" s="173">
        <f>SUM(U10:U50)</f>
        <v>56357.591000000015</v>
      </c>
      <c r="V9" s="174">
        <f>SUM(V10:V50)</f>
        <v>16505.813000000002</v>
      </c>
      <c r="W9" s="173">
        <f>SUM(W10:W50)</f>
        <v>8707.82</v>
      </c>
      <c r="X9" s="172">
        <f>SUM(T9:W9)</f>
        <v>189734.566</v>
      </c>
      <c r="Y9" s="171">
        <f>IF(ISERROR(R9/X9-1),"         /0",(R9/X9-1))</f>
        <v>0.04529861469733465</v>
      </c>
    </row>
    <row r="10" spans="1:25" ht="19.5" customHeight="1" thickTop="1">
      <c r="A10" s="151" t="s">
        <v>174</v>
      </c>
      <c r="B10" s="149">
        <v>10135.430999999999</v>
      </c>
      <c r="C10" s="145">
        <v>5053.565</v>
      </c>
      <c r="D10" s="146">
        <v>0</v>
      </c>
      <c r="E10" s="145">
        <v>0</v>
      </c>
      <c r="F10" s="144">
        <f>SUM(B10:E10)</f>
        <v>15188.996</v>
      </c>
      <c r="G10" s="148">
        <f>F10/$F$9</f>
        <v>0.2839565710286076</v>
      </c>
      <c r="H10" s="147">
        <v>10245.662</v>
      </c>
      <c r="I10" s="145">
        <v>5584.500000000001</v>
      </c>
      <c r="J10" s="146"/>
      <c r="K10" s="145"/>
      <c r="L10" s="144">
        <f>SUM(H10:K10)</f>
        <v>15830.162</v>
      </c>
      <c r="M10" s="150">
        <f>IF(ISERROR(F10/L10-1),"         /0",(F10/L10-1))</f>
        <v>-0.04050280723595889</v>
      </c>
      <c r="N10" s="149">
        <v>38229.039000000004</v>
      </c>
      <c r="O10" s="145">
        <v>21579.712</v>
      </c>
      <c r="P10" s="146"/>
      <c r="Q10" s="145"/>
      <c r="R10" s="144">
        <f>SUM(N10:Q10)</f>
        <v>59808.751000000004</v>
      </c>
      <c r="S10" s="148">
        <f>R10/$R$9</f>
        <v>0.3015628922848048</v>
      </c>
      <c r="T10" s="147">
        <v>31014.538</v>
      </c>
      <c r="U10" s="145">
        <v>20220.280999999995</v>
      </c>
      <c r="V10" s="146">
        <v>43.935</v>
      </c>
      <c r="W10" s="145"/>
      <c r="X10" s="144">
        <f>SUM(T10:W10)</f>
        <v>51278.75399999999</v>
      </c>
      <c r="Y10" s="143">
        <f>IF(ISERROR(R10/X10-1),"         /0",IF(R10/X10&gt;5,"  *  ",(R10/X10-1)))</f>
        <v>0.16634563702542415</v>
      </c>
    </row>
    <row r="11" spans="1:25" ht="19.5" customHeight="1">
      <c r="A11" s="142" t="s">
        <v>208</v>
      </c>
      <c r="B11" s="140">
        <v>1991.882</v>
      </c>
      <c r="C11" s="136">
        <v>1029.172</v>
      </c>
      <c r="D11" s="137">
        <v>1922.7069999999999</v>
      </c>
      <c r="E11" s="136">
        <v>804.077</v>
      </c>
      <c r="F11" s="135">
        <f>SUM(B11:E11)</f>
        <v>5747.838000000001</v>
      </c>
      <c r="G11" s="139">
        <f>F11/$F$9</f>
        <v>0.10745518461575276</v>
      </c>
      <c r="H11" s="138">
        <v>1881.541</v>
      </c>
      <c r="I11" s="136">
        <v>1294.145</v>
      </c>
      <c r="J11" s="137">
        <v>1077.211</v>
      </c>
      <c r="K11" s="136">
        <v>77.285</v>
      </c>
      <c r="L11" s="135">
        <f>SUM(H11:K11)</f>
        <v>4330.182</v>
      </c>
      <c r="M11" s="141">
        <f>IF(ISERROR(F11/L11-1),"         /0",(F11/L11-1))</f>
        <v>0.32738947231317317</v>
      </c>
      <c r="N11" s="140">
        <v>8240.089</v>
      </c>
      <c r="O11" s="136">
        <v>4625.52</v>
      </c>
      <c r="P11" s="137">
        <v>4826.886</v>
      </c>
      <c r="Q11" s="136">
        <v>2082.933</v>
      </c>
      <c r="R11" s="135">
        <f>SUM(N11:Q11)</f>
        <v>19775.428000000004</v>
      </c>
      <c r="S11" s="139">
        <f>R11/$R$9</f>
        <v>0.09971007861123724</v>
      </c>
      <c r="T11" s="138">
        <v>8234.116</v>
      </c>
      <c r="U11" s="136">
        <v>4772.2699999999995</v>
      </c>
      <c r="V11" s="137">
        <v>1935.346</v>
      </c>
      <c r="W11" s="136">
        <v>195.059</v>
      </c>
      <c r="X11" s="135">
        <f>SUM(T11:W11)</f>
        <v>15136.790999999997</v>
      </c>
      <c r="Y11" s="134">
        <f>IF(ISERROR(R11/X11-1),"         /0",IF(R11/X11&gt;5,"  *  ",(R11/X11-1)))</f>
        <v>0.3064478461782294</v>
      </c>
    </row>
    <row r="12" spans="1:25" ht="19.5" customHeight="1">
      <c r="A12" s="142" t="s">
        <v>178</v>
      </c>
      <c r="B12" s="140">
        <v>4269.406</v>
      </c>
      <c r="C12" s="136">
        <v>857.6240000000001</v>
      </c>
      <c r="D12" s="137">
        <v>0</v>
      </c>
      <c r="E12" s="136">
        <v>0</v>
      </c>
      <c r="F12" s="135">
        <f>SUM(B12:E12)</f>
        <v>5127.03</v>
      </c>
      <c r="G12" s="139">
        <f>F12/$F$9</f>
        <v>0.09584924891420092</v>
      </c>
      <c r="H12" s="138">
        <v>4230.492</v>
      </c>
      <c r="I12" s="136">
        <v>1094.4850000000001</v>
      </c>
      <c r="J12" s="137"/>
      <c r="K12" s="136"/>
      <c r="L12" s="135">
        <f>SUM(H12:K12)</f>
        <v>5324.977000000001</v>
      </c>
      <c r="M12" s="141">
        <f>IF(ISERROR(F12/L12-1),"         /0",(F12/L12-1))</f>
        <v>-0.03717330610066505</v>
      </c>
      <c r="N12" s="140">
        <v>14832.795</v>
      </c>
      <c r="O12" s="136">
        <v>3863.044000000001</v>
      </c>
      <c r="P12" s="137"/>
      <c r="Q12" s="136"/>
      <c r="R12" s="135">
        <f>SUM(N12:Q12)</f>
        <v>18695.839</v>
      </c>
      <c r="S12" s="139">
        <f>R12/$R$9</f>
        <v>0.09426666145445928</v>
      </c>
      <c r="T12" s="138">
        <v>15118.510000000002</v>
      </c>
      <c r="U12" s="136">
        <v>4400.722</v>
      </c>
      <c r="V12" s="137"/>
      <c r="W12" s="136"/>
      <c r="X12" s="135">
        <f>SUM(T12:W12)</f>
        <v>19519.232000000004</v>
      </c>
      <c r="Y12" s="134">
        <f>IF(ISERROR(R12/X12-1),"         /0",IF(R12/X12&gt;5,"  *  ",(R12/X12-1)))</f>
        <v>-0.042183678128320024</v>
      </c>
    </row>
    <row r="13" spans="1:25" ht="19.5" customHeight="1">
      <c r="A13" s="142" t="s">
        <v>157</v>
      </c>
      <c r="B13" s="140">
        <v>2410.227</v>
      </c>
      <c r="C13" s="136">
        <v>2234.857</v>
      </c>
      <c r="D13" s="137">
        <v>0</v>
      </c>
      <c r="E13" s="136">
        <v>0</v>
      </c>
      <c r="F13" s="135">
        <f>SUM(B13:E13)</f>
        <v>4645.084</v>
      </c>
      <c r="G13" s="139">
        <f>F13/$F$9</f>
        <v>0.08683932267674893</v>
      </c>
      <c r="H13" s="138">
        <v>2019.9540000000002</v>
      </c>
      <c r="I13" s="136">
        <v>1288.1149999999998</v>
      </c>
      <c r="J13" s="137">
        <v>7.661</v>
      </c>
      <c r="K13" s="136">
        <v>0</v>
      </c>
      <c r="L13" s="135">
        <f>SUM(H13:K13)</f>
        <v>3315.73</v>
      </c>
      <c r="M13" s="141">
        <f>IF(ISERROR(F13/L13-1),"         /0",(F13/L13-1))</f>
        <v>0.4009234768814107</v>
      </c>
      <c r="N13" s="140">
        <v>6866.465000000004</v>
      </c>
      <c r="O13" s="136">
        <v>7246.804000000003</v>
      </c>
      <c r="P13" s="137">
        <v>4.216</v>
      </c>
      <c r="Q13" s="136">
        <v>0</v>
      </c>
      <c r="R13" s="135">
        <f>SUM(N13:Q13)</f>
        <v>14117.485000000008</v>
      </c>
      <c r="S13" s="139">
        <f>R13/$R$9</f>
        <v>0.07118205174335357</v>
      </c>
      <c r="T13" s="138">
        <v>7593.845999999996</v>
      </c>
      <c r="U13" s="136">
        <v>6837.656</v>
      </c>
      <c r="V13" s="137">
        <v>11.373999999999999</v>
      </c>
      <c r="W13" s="136">
        <v>0.049</v>
      </c>
      <c r="X13" s="135">
        <f>SUM(T13:W13)</f>
        <v>14442.924999999997</v>
      </c>
      <c r="Y13" s="134">
        <f>IF(ISERROR(R13/X13-1),"         /0",IF(R13/X13&gt;5,"  *  ",(R13/X13-1)))</f>
        <v>-0.022532831819038757</v>
      </c>
    </row>
    <row r="14" spans="1:25" ht="19.5" customHeight="1">
      <c r="A14" s="142" t="s">
        <v>209</v>
      </c>
      <c r="B14" s="140">
        <v>0</v>
      </c>
      <c r="C14" s="136">
        <v>0</v>
      </c>
      <c r="D14" s="137">
        <v>3797.902</v>
      </c>
      <c r="E14" s="136">
        <v>760.726</v>
      </c>
      <c r="F14" s="135">
        <f aca="true" t="shared" si="0" ref="F14:F30">SUM(B14:E14)</f>
        <v>4558.628</v>
      </c>
      <c r="G14" s="139">
        <f aca="true" t="shared" si="1" ref="G14:G30">F14/$F$9</f>
        <v>0.08522303748549276</v>
      </c>
      <c r="H14" s="138"/>
      <c r="I14" s="136"/>
      <c r="J14" s="137">
        <v>4379.055</v>
      </c>
      <c r="K14" s="136">
        <v>1321.6219999999998</v>
      </c>
      <c r="L14" s="135">
        <f aca="true" t="shared" si="2" ref="L14:L30">SUM(H14:K14)</f>
        <v>5700.677</v>
      </c>
      <c r="M14" s="141">
        <f aca="true" t="shared" si="3" ref="M14:M30">IF(ISERROR(F14/L14-1),"         /0",(F14/L14-1))</f>
        <v>-0.20033567942895203</v>
      </c>
      <c r="N14" s="140"/>
      <c r="O14" s="136"/>
      <c r="P14" s="137">
        <v>10387.457999999999</v>
      </c>
      <c r="Q14" s="136">
        <v>3099.5400000000004</v>
      </c>
      <c r="R14" s="135">
        <f aca="true" t="shared" si="4" ref="R14:R30">SUM(N14:Q14)</f>
        <v>13486.998</v>
      </c>
      <c r="S14" s="139">
        <f aca="true" t="shared" si="5" ref="S14:S30">R14/$R$9</f>
        <v>0.06800306070794519</v>
      </c>
      <c r="T14" s="138"/>
      <c r="U14" s="136"/>
      <c r="V14" s="137">
        <v>10045.923</v>
      </c>
      <c r="W14" s="136">
        <v>3060.3</v>
      </c>
      <c r="X14" s="135">
        <f aca="true" t="shared" si="6" ref="X14:X30">SUM(T14:W14)</f>
        <v>13106.223000000002</v>
      </c>
      <c r="Y14" s="134">
        <f aca="true" t="shared" si="7" ref="Y14:Y30">IF(ISERROR(R14/X14-1),"         /0",IF(R14/X14&gt;5,"  *  ",(R14/X14-1)))</f>
        <v>0.02905299261274563</v>
      </c>
    </row>
    <row r="15" spans="1:25" ht="19.5" customHeight="1">
      <c r="A15" s="142" t="s">
        <v>210</v>
      </c>
      <c r="B15" s="140">
        <v>3172.732</v>
      </c>
      <c r="C15" s="136">
        <v>917.964</v>
      </c>
      <c r="D15" s="137">
        <v>7.936</v>
      </c>
      <c r="E15" s="136">
        <v>33.400999999999996</v>
      </c>
      <c r="F15" s="135">
        <f t="shared" si="0"/>
        <v>4132.032999999999</v>
      </c>
      <c r="G15" s="139">
        <f t="shared" si="1"/>
        <v>0.07724789196448867</v>
      </c>
      <c r="H15" s="138">
        <v>4604.9259999999995</v>
      </c>
      <c r="I15" s="136">
        <v>1069.92</v>
      </c>
      <c r="J15" s="137">
        <v>44.881</v>
      </c>
      <c r="K15" s="136">
        <v>245.56699999999998</v>
      </c>
      <c r="L15" s="135">
        <f t="shared" si="2"/>
        <v>5965.294</v>
      </c>
      <c r="M15" s="141">
        <f t="shared" si="3"/>
        <v>-0.3073211479601844</v>
      </c>
      <c r="N15" s="140">
        <v>11472.326000000001</v>
      </c>
      <c r="O15" s="136">
        <v>4504.563</v>
      </c>
      <c r="P15" s="137">
        <v>144.23600000000002</v>
      </c>
      <c r="Q15" s="136">
        <v>278.00399999999996</v>
      </c>
      <c r="R15" s="135">
        <f t="shared" si="4"/>
        <v>16399.129</v>
      </c>
      <c r="S15" s="139">
        <f t="shared" si="5"/>
        <v>0.08268637430986678</v>
      </c>
      <c r="T15" s="138">
        <v>15511.437</v>
      </c>
      <c r="U15" s="136">
        <v>4368.745</v>
      </c>
      <c r="V15" s="137">
        <v>233.253</v>
      </c>
      <c r="W15" s="136">
        <v>1340.9130000000002</v>
      </c>
      <c r="X15" s="135">
        <f t="shared" si="6"/>
        <v>21454.348</v>
      </c>
      <c r="Y15" s="134">
        <f t="shared" si="7"/>
        <v>-0.23562678297191786</v>
      </c>
    </row>
    <row r="16" spans="1:25" ht="19.5" customHeight="1">
      <c r="A16" s="142" t="s">
        <v>211</v>
      </c>
      <c r="B16" s="140">
        <v>0</v>
      </c>
      <c r="C16" s="136">
        <v>0</v>
      </c>
      <c r="D16" s="137">
        <v>1290.3229999999999</v>
      </c>
      <c r="E16" s="136">
        <v>160.42000000000002</v>
      </c>
      <c r="F16" s="135">
        <f aca="true" t="shared" si="8" ref="F16:F23">SUM(B16:E16)</f>
        <v>1450.743</v>
      </c>
      <c r="G16" s="139">
        <f aca="true" t="shared" si="9" ref="G16:G23">F16/$F$9</f>
        <v>0.027121477135404824</v>
      </c>
      <c r="H16" s="138"/>
      <c r="I16" s="136"/>
      <c r="J16" s="137"/>
      <c r="K16" s="136"/>
      <c r="L16" s="135">
        <f aca="true" t="shared" si="10" ref="L16:L23">SUM(H16:K16)</f>
        <v>0</v>
      </c>
      <c r="M16" s="141" t="str">
        <f aca="true" t="shared" si="11" ref="M16:M23">IF(ISERROR(F16/L16-1),"         /0",(F16/L16-1))</f>
        <v>         /0</v>
      </c>
      <c r="N16" s="140"/>
      <c r="O16" s="136"/>
      <c r="P16" s="137">
        <v>2851.658</v>
      </c>
      <c r="Q16" s="136">
        <v>321.235</v>
      </c>
      <c r="R16" s="135">
        <f aca="true" t="shared" si="12" ref="R16:R23">SUM(N16:Q16)</f>
        <v>3172.893</v>
      </c>
      <c r="S16" s="139">
        <f aca="true" t="shared" si="13" ref="S16:S23">R16/$R$9</f>
        <v>0.015998106865502192</v>
      </c>
      <c r="T16" s="138"/>
      <c r="U16" s="136"/>
      <c r="V16" s="137"/>
      <c r="W16" s="136"/>
      <c r="X16" s="135">
        <f aca="true" t="shared" si="14" ref="X16:X23">SUM(T16:W16)</f>
        <v>0</v>
      </c>
      <c r="Y16" s="134" t="str">
        <f aca="true" t="shared" si="15" ref="Y16:Y23">IF(ISERROR(R16/X16-1),"         /0",IF(R16/X16&gt;5,"  *  ",(R16/X16-1)))</f>
        <v>         /0</v>
      </c>
    </row>
    <row r="17" spans="1:25" ht="19.5" customHeight="1">
      <c r="A17" s="142" t="s">
        <v>158</v>
      </c>
      <c r="B17" s="140">
        <v>745.8109999999999</v>
      </c>
      <c r="C17" s="136">
        <v>408.83500000000004</v>
      </c>
      <c r="D17" s="137">
        <v>0</v>
      </c>
      <c r="E17" s="136">
        <v>0</v>
      </c>
      <c r="F17" s="135">
        <f t="shared" si="8"/>
        <v>1154.646</v>
      </c>
      <c r="G17" s="139">
        <f t="shared" si="9"/>
        <v>0.021585977039687</v>
      </c>
      <c r="H17" s="138">
        <v>0</v>
      </c>
      <c r="I17" s="136">
        <v>0</v>
      </c>
      <c r="J17" s="137">
        <v>1.696</v>
      </c>
      <c r="K17" s="136">
        <v>0</v>
      </c>
      <c r="L17" s="135">
        <f t="shared" si="10"/>
        <v>1.696</v>
      </c>
      <c r="M17" s="141" t="s">
        <v>50</v>
      </c>
      <c r="N17" s="140">
        <v>1418.279</v>
      </c>
      <c r="O17" s="136">
        <v>903.325</v>
      </c>
      <c r="P17" s="137">
        <v>0</v>
      </c>
      <c r="Q17" s="136">
        <v>0</v>
      </c>
      <c r="R17" s="135">
        <f t="shared" si="12"/>
        <v>2321.6040000000003</v>
      </c>
      <c r="S17" s="139">
        <f t="shared" si="13"/>
        <v>0.011705805676831004</v>
      </c>
      <c r="T17" s="138">
        <v>0</v>
      </c>
      <c r="U17" s="136">
        <v>0</v>
      </c>
      <c r="V17" s="137">
        <v>1.696</v>
      </c>
      <c r="W17" s="136">
        <v>0</v>
      </c>
      <c r="X17" s="135">
        <f t="shared" si="14"/>
        <v>1.696</v>
      </c>
      <c r="Y17" s="134" t="str">
        <f t="shared" si="15"/>
        <v>  *  </v>
      </c>
    </row>
    <row r="18" spans="1:25" ht="19.5" customHeight="1">
      <c r="A18" s="142" t="s">
        <v>186</v>
      </c>
      <c r="B18" s="140">
        <v>283.142</v>
      </c>
      <c r="C18" s="136">
        <v>772.14</v>
      </c>
      <c r="D18" s="137">
        <v>0</v>
      </c>
      <c r="E18" s="136">
        <v>0</v>
      </c>
      <c r="F18" s="135">
        <f>SUM(B18:E18)</f>
        <v>1055.282</v>
      </c>
      <c r="G18" s="139">
        <f>F18/$F$9</f>
        <v>0.01972837824094569</v>
      </c>
      <c r="H18" s="138"/>
      <c r="I18" s="136"/>
      <c r="J18" s="137"/>
      <c r="K18" s="136"/>
      <c r="L18" s="135">
        <f>SUM(H18:K18)</f>
        <v>0</v>
      </c>
      <c r="M18" s="141" t="str">
        <f>IF(ISERROR(F18/L18-1),"         /0",(F18/L18-1))</f>
        <v>         /0</v>
      </c>
      <c r="N18" s="140">
        <v>1092.587</v>
      </c>
      <c r="O18" s="136">
        <v>3072.959</v>
      </c>
      <c r="P18" s="137"/>
      <c r="Q18" s="136"/>
      <c r="R18" s="135">
        <f>SUM(N18:Q18)</f>
        <v>4165.546</v>
      </c>
      <c r="S18" s="139">
        <f>R18/$R$9</f>
        <v>0.02100318228858181</v>
      </c>
      <c r="T18" s="138"/>
      <c r="U18" s="136"/>
      <c r="V18" s="137"/>
      <c r="W18" s="136"/>
      <c r="X18" s="135">
        <f>SUM(T18:W18)</f>
        <v>0</v>
      </c>
      <c r="Y18" s="134" t="str">
        <f>IF(ISERROR(R18/X18-1),"         /0",IF(R18/X18&gt;5,"  *  ",(R18/X18-1)))</f>
        <v>         /0</v>
      </c>
    </row>
    <row r="19" spans="1:25" ht="19.5" customHeight="1">
      <c r="A19" s="142" t="s">
        <v>170</v>
      </c>
      <c r="B19" s="140">
        <v>522.914</v>
      </c>
      <c r="C19" s="136">
        <v>404.431</v>
      </c>
      <c r="D19" s="137">
        <v>0</v>
      </c>
      <c r="E19" s="136">
        <v>0</v>
      </c>
      <c r="F19" s="135">
        <f>SUM(B19:E19)</f>
        <v>927.345</v>
      </c>
      <c r="G19" s="139">
        <f>F19/$F$9</f>
        <v>0.017336610422474544</v>
      </c>
      <c r="H19" s="138">
        <v>179.75500000000002</v>
      </c>
      <c r="I19" s="136">
        <v>164.57</v>
      </c>
      <c r="J19" s="137"/>
      <c r="K19" s="136"/>
      <c r="L19" s="135">
        <f>SUM(H19:K19)</f>
        <v>344.32500000000005</v>
      </c>
      <c r="M19" s="141">
        <f>IF(ISERROR(F19/L19-1),"         /0",(F19/L19-1))</f>
        <v>1.6932258767153123</v>
      </c>
      <c r="N19" s="140">
        <v>2413.593</v>
      </c>
      <c r="O19" s="136">
        <v>1768.8170000000005</v>
      </c>
      <c r="P19" s="137"/>
      <c r="Q19" s="136"/>
      <c r="R19" s="135">
        <f>SUM(N19:Q19)</f>
        <v>4182.41</v>
      </c>
      <c r="S19" s="139">
        <f>R19/$R$9</f>
        <v>0.021088212598201397</v>
      </c>
      <c r="T19" s="138">
        <v>1503.2860000000003</v>
      </c>
      <c r="U19" s="136">
        <v>1062.99</v>
      </c>
      <c r="V19" s="137"/>
      <c r="W19" s="136"/>
      <c r="X19" s="135">
        <f>SUM(T19:W19)</f>
        <v>2566.2760000000003</v>
      </c>
      <c r="Y19" s="134">
        <f>IF(ISERROR(R19/X19-1),"         /0",IF(R19/X19&gt;5,"  *  ",(R19/X19-1)))</f>
        <v>0.6297584515461312</v>
      </c>
    </row>
    <row r="20" spans="1:25" ht="19.5" customHeight="1">
      <c r="A20" s="142" t="s">
        <v>212</v>
      </c>
      <c r="B20" s="140">
        <v>890.452</v>
      </c>
      <c r="C20" s="136">
        <v>0</v>
      </c>
      <c r="D20" s="137">
        <v>0</v>
      </c>
      <c r="E20" s="136">
        <v>0</v>
      </c>
      <c r="F20" s="135">
        <f>SUM(B20:E20)</f>
        <v>890.452</v>
      </c>
      <c r="G20" s="139">
        <f>F20/$F$9</f>
        <v>0.016646899938979887</v>
      </c>
      <c r="H20" s="138">
        <v>1261.7250000000001</v>
      </c>
      <c r="I20" s="136"/>
      <c r="J20" s="137"/>
      <c r="K20" s="136"/>
      <c r="L20" s="135">
        <f>SUM(H20:K20)</f>
        <v>1261.7250000000001</v>
      </c>
      <c r="M20" s="141">
        <f>IF(ISERROR(F20/L20-1),"         /0",(F20/L20-1))</f>
        <v>-0.2942582575442352</v>
      </c>
      <c r="N20" s="140">
        <v>4501.875999999999</v>
      </c>
      <c r="O20" s="136"/>
      <c r="P20" s="137"/>
      <c r="Q20" s="136"/>
      <c r="R20" s="135">
        <f>SUM(N20:Q20)</f>
        <v>4501.875999999999</v>
      </c>
      <c r="S20" s="139">
        <f>R20/$R$9</f>
        <v>0.022698998467089667</v>
      </c>
      <c r="T20" s="138">
        <v>5217.691000000001</v>
      </c>
      <c r="U20" s="136"/>
      <c r="V20" s="137"/>
      <c r="W20" s="136"/>
      <c r="X20" s="135">
        <f>SUM(T20:W20)</f>
        <v>5217.691000000001</v>
      </c>
      <c r="Y20" s="134">
        <f>IF(ISERROR(R20/X20-1),"         /0",IF(R20/X20&gt;5,"  *  ",(R20/X20-1)))</f>
        <v>-0.1371899945780617</v>
      </c>
    </row>
    <row r="21" spans="1:25" ht="19.5" customHeight="1">
      <c r="A21" s="142" t="s">
        <v>172</v>
      </c>
      <c r="B21" s="140">
        <v>454.15099999999995</v>
      </c>
      <c r="C21" s="136">
        <v>379.156</v>
      </c>
      <c r="D21" s="137">
        <v>0</v>
      </c>
      <c r="E21" s="136">
        <v>0</v>
      </c>
      <c r="F21" s="135">
        <f t="shared" si="8"/>
        <v>833.307</v>
      </c>
      <c r="G21" s="139">
        <f t="shared" si="9"/>
        <v>0.015578580594407684</v>
      </c>
      <c r="H21" s="138">
        <v>488.836</v>
      </c>
      <c r="I21" s="136">
        <v>255.932</v>
      </c>
      <c r="J21" s="137"/>
      <c r="K21" s="136"/>
      <c r="L21" s="135">
        <f t="shared" si="10"/>
        <v>744.768</v>
      </c>
      <c r="M21" s="141">
        <f t="shared" si="11"/>
        <v>0.1188813160608404</v>
      </c>
      <c r="N21" s="140">
        <v>2271.5350000000003</v>
      </c>
      <c r="O21" s="136">
        <v>1935.6599999999999</v>
      </c>
      <c r="P21" s="137"/>
      <c r="Q21" s="136"/>
      <c r="R21" s="135">
        <f t="shared" si="12"/>
        <v>4207.195</v>
      </c>
      <c r="S21" s="139">
        <f t="shared" si="13"/>
        <v>0.021213181539373214</v>
      </c>
      <c r="T21" s="138">
        <v>2134.5179999999996</v>
      </c>
      <c r="U21" s="136">
        <v>886.091</v>
      </c>
      <c r="V21" s="137"/>
      <c r="W21" s="136"/>
      <c r="X21" s="135">
        <f t="shared" si="14"/>
        <v>3020.6089999999995</v>
      </c>
      <c r="Y21" s="134">
        <f t="shared" si="15"/>
        <v>0.3928300551312667</v>
      </c>
    </row>
    <row r="22" spans="1:25" ht="19.5" customHeight="1">
      <c r="A22" s="142" t="s">
        <v>213</v>
      </c>
      <c r="B22" s="140">
        <v>365.736</v>
      </c>
      <c r="C22" s="136">
        <v>347.291</v>
      </c>
      <c r="D22" s="137">
        <v>0</v>
      </c>
      <c r="E22" s="136">
        <v>0</v>
      </c>
      <c r="F22" s="135">
        <f t="shared" si="8"/>
        <v>713.027</v>
      </c>
      <c r="G22" s="139">
        <f t="shared" si="9"/>
        <v>0.0133299595293076</v>
      </c>
      <c r="H22" s="138">
        <v>278.351</v>
      </c>
      <c r="I22" s="136">
        <v>133.671</v>
      </c>
      <c r="J22" s="137"/>
      <c r="K22" s="136"/>
      <c r="L22" s="135">
        <f t="shared" si="10"/>
        <v>412.022</v>
      </c>
      <c r="M22" s="141">
        <f t="shared" si="11"/>
        <v>0.7305556499410226</v>
      </c>
      <c r="N22" s="140">
        <v>1310.1730000000002</v>
      </c>
      <c r="O22" s="136">
        <v>1189.8429999999998</v>
      </c>
      <c r="P22" s="137"/>
      <c r="Q22" s="136"/>
      <c r="R22" s="135">
        <f t="shared" si="12"/>
        <v>2500.016</v>
      </c>
      <c r="S22" s="139">
        <f t="shared" si="13"/>
        <v>0.012605380368472977</v>
      </c>
      <c r="T22" s="138">
        <v>1190.328</v>
      </c>
      <c r="U22" s="136">
        <v>597.0640000000001</v>
      </c>
      <c r="V22" s="137"/>
      <c r="W22" s="136"/>
      <c r="X22" s="135">
        <f t="shared" si="14"/>
        <v>1787.392</v>
      </c>
      <c r="Y22" s="134">
        <f t="shared" si="15"/>
        <v>0.3986948582068175</v>
      </c>
    </row>
    <row r="23" spans="1:25" ht="19.5" customHeight="1">
      <c r="A23" s="142" t="s">
        <v>214</v>
      </c>
      <c r="B23" s="140">
        <v>624.489</v>
      </c>
      <c r="C23" s="136">
        <v>1</v>
      </c>
      <c r="D23" s="137">
        <v>0</v>
      </c>
      <c r="E23" s="136">
        <v>0</v>
      </c>
      <c r="F23" s="135">
        <f t="shared" si="8"/>
        <v>625.489</v>
      </c>
      <c r="G23" s="139">
        <f t="shared" si="9"/>
        <v>0.011693446469807009</v>
      </c>
      <c r="H23" s="138">
        <v>1086.71</v>
      </c>
      <c r="I23" s="136">
        <v>60.900999999999996</v>
      </c>
      <c r="J23" s="137"/>
      <c r="K23" s="136"/>
      <c r="L23" s="135">
        <f t="shared" si="10"/>
        <v>1147.611</v>
      </c>
      <c r="M23" s="141">
        <f t="shared" si="11"/>
        <v>-0.4549642692515147</v>
      </c>
      <c r="N23" s="140">
        <v>2978.6789999999996</v>
      </c>
      <c r="O23" s="136">
        <v>37.04</v>
      </c>
      <c r="P23" s="137"/>
      <c r="Q23" s="136"/>
      <c r="R23" s="135">
        <f t="shared" si="12"/>
        <v>3015.7189999999996</v>
      </c>
      <c r="S23" s="139">
        <f t="shared" si="13"/>
        <v>0.0152056167158254</v>
      </c>
      <c r="T23" s="138">
        <v>3240.482</v>
      </c>
      <c r="U23" s="136">
        <v>958.084</v>
      </c>
      <c r="V23" s="137"/>
      <c r="W23" s="136"/>
      <c r="X23" s="135">
        <f t="shared" si="14"/>
        <v>4198.566</v>
      </c>
      <c r="Y23" s="134">
        <f t="shared" si="15"/>
        <v>-0.2817264275469292</v>
      </c>
    </row>
    <row r="24" spans="1:25" ht="19.5" customHeight="1">
      <c r="A24" s="142" t="s">
        <v>215</v>
      </c>
      <c r="B24" s="140">
        <v>441.15099999999995</v>
      </c>
      <c r="C24" s="136">
        <v>40.532</v>
      </c>
      <c r="D24" s="137">
        <v>47.875</v>
      </c>
      <c r="E24" s="136">
        <v>43.943999999999996</v>
      </c>
      <c r="F24" s="135">
        <f t="shared" si="0"/>
        <v>573.502</v>
      </c>
      <c r="G24" s="139">
        <f t="shared" si="1"/>
        <v>0.010721555354814007</v>
      </c>
      <c r="H24" s="138">
        <v>1163.858</v>
      </c>
      <c r="I24" s="136">
        <v>199.04899999999998</v>
      </c>
      <c r="J24" s="137"/>
      <c r="K24" s="136">
        <v>132.952</v>
      </c>
      <c r="L24" s="135">
        <f t="shared" si="2"/>
        <v>1495.859</v>
      </c>
      <c r="M24" s="141">
        <f t="shared" si="3"/>
        <v>-0.6166069128173177</v>
      </c>
      <c r="N24" s="140">
        <v>2048.04</v>
      </c>
      <c r="O24" s="136">
        <v>168.452</v>
      </c>
      <c r="P24" s="137">
        <v>56.745</v>
      </c>
      <c r="Q24" s="136">
        <v>233.126</v>
      </c>
      <c r="R24" s="135">
        <f t="shared" si="4"/>
        <v>2506.3630000000003</v>
      </c>
      <c r="S24" s="139">
        <f t="shared" si="5"/>
        <v>0.012637382703337514</v>
      </c>
      <c r="T24" s="138">
        <v>4155.795</v>
      </c>
      <c r="U24" s="136">
        <v>800.3860000000001</v>
      </c>
      <c r="V24" s="137"/>
      <c r="W24" s="136">
        <v>581.109</v>
      </c>
      <c r="X24" s="135">
        <f t="shared" si="6"/>
        <v>5537.290000000001</v>
      </c>
      <c r="Y24" s="134">
        <f t="shared" si="7"/>
        <v>-0.5473664915509211</v>
      </c>
    </row>
    <row r="25" spans="1:25" ht="19.5" customHeight="1">
      <c r="A25" s="142" t="s">
        <v>189</v>
      </c>
      <c r="B25" s="140">
        <v>254.684</v>
      </c>
      <c r="C25" s="136">
        <v>263.668</v>
      </c>
      <c r="D25" s="137">
        <v>0</v>
      </c>
      <c r="E25" s="136">
        <v>0</v>
      </c>
      <c r="F25" s="135">
        <f t="shared" si="0"/>
        <v>518.352</v>
      </c>
      <c r="G25" s="139">
        <f t="shared" si="1"/>
        <v>0.009690532310747913</v>
      </c>
      <c r="H25" s="138">
        <v>196.935</v>
      </c>
      <c r="I25" s="136">
        <v>279.424</v>
      </c>
      <c r="J25" s="137"/>
      <c r="K25" s="136"/>
      <c r="L25" s="135">
        <f t="shared" si="2"/>
        <v>476.359</v>
      </c>
      <c r="M25" s="141">
        <f t="shared" si="3"/>
        <v>0.08815410226320908</v>
      </c>
      <c r="N25" s="140">
        <v>878.0939999999999</v>
      </c>
      <c r="O25" s="136">
        <v>1212.357</v>
      </c>
      <c r="P25" s="137"/>
      <c r="Q25" s="136"/>
      <c r="R25" s="135">
        <f t="shared" si="4"/>
        <v>2090.451</v>
      </c>
      <c r="S25" s="139">
        <f t="shared" si="5"/>
        <v>0.01054030454071282</v>
      </c>
      <c r="T25" s="138">
        <v>780.8779999999999</v>
      </c>
      <c r="U25" s="136">
        <v>1181.6689999999999</v>
      </c>
      <c r="V25" s="137"/>
      <c r="W25" s="136"/>
      <c r="X25" s="135">
        <f t="shared" si="6"/>
        <v>1962.5469999999998</v>
      </c>
      <c r="Y25" s="134">
        <f t="shared" si="7"/>
        <v>0.06517245192089671</v>
      </c>
    </row>
    <row r="26" spans="1:25" ht="19.5" customHeight="1">
      <c r="A26" s="142" t="s">
        <v>216</v>
      </c>
      <c r="B26" s="140">
        <v>463.237</v>
      </c>
      <c r="C26" s="136">
        <v>51.224</v>
      </c>
      <c r="D26" s="137">
        <v>0</v>
      </c>
      <c r="E26" s="136">
        <v>0</v>
      </c>
      <c r="F26" s="135">
        <f t="shared" si="0"/>
        <v>514.461</v>
      </c>
      <c r="G26" s="139">
        <f t="shared" si="1"/>
        <v>0.0096177905035954</v>
      </c>
      <c r="H26" s="138">
        <v>402.056</v>
      </c>
      <c r="I26" s="136">
        <v>345.893</v>
      </c>
      <c r="J26" s="137"/>
      <c r="K26" s="136"/>
      <c r="L26" s="135">
        <f t="shared" si="2"/>
        <v>747.949</v>
      </c>
      <c r="M26" s="141">
        <f t="shared" si="3"/>
        <v>-0.3121710170078441</v>
      </c>
      <c r="N26" s="140">
        <v>3765.624</v>
      </c>
      <c r="O26" s="136">
        <v>316.695</v>
      </c>
      <c r="P26" s="137">
        <v>610.775</v>
      </c>
      <c r="Q26" s="136">
        <v>5.879</v>
      </c>
      <c r="R26" s="135">
        <f t="shared" si="4"/>
        <v>4698.973</v>
      </c>
      <c r="S26" s="139">
        <f t="shared" si="5"/>
        <v>0.02369278516864875</v>
      </c>
      <c r="T26" s="138">
        <v>1535.9610000000002</v>
      </c>
      <c r="U26" s="136">
        <v>931.213</v>
      </c>
      <c r="V26" s="137">
        <v>184.829</v>
      </c>
      <c r="W26" s="136">
        <v>8.03</v>
      </c>
      <c r="X26" s="135">
        <f t="shared" si="6"/>
        <v>2660.0330000000004</v>
      </c>
      <c r="Y26" s="134">
        <f t="shared" si="7"/>
        <v>0.7665092876667317</v>
      </c>
    </row>
    <row r="27" spans="1:25" ht="19.5" customHeight="1">
      <c r="A27" s="142" t="s">
        <v>162</v>
      </c>
      <c r="B27" s="140">
        <v>378.541</v>
      </c>
      <c r="C27" s="136">
        <v>129.40599999999998</v>
      </c>
      <c r="D27" s="137">
        <v>0</v>
      </c>
      <c r="E27" s="136">
        <v>0</v>
      </c>
      <c r="F27" s="135">
        <f t="shared" si="0"/>
        <v>507.947</v>
      </c>
      <c r="G27" s="139">
        <f t="shared" si="1"/>
        <v>0.00949601200660453</v>
      </c>
      <c r="H27" s="138">
        <v>238.65499999999997</v>
      </c>
      <c r="I27" s="136">
        <v>121.72899999999998</v>
      </c>
      <c r="J27" s="137"/>
      <c r="K27" s="136"/>
      <c r="L27" s="135">
        <f t="shared" si="2"/>
        <v>360.38399999999996</v>
      </c>
      <c r="M27" s="141">
        <f t="shared" si="3"/>
        <v>0.409460464393536</v>
      </c>
      <c r="N27" s="140">
        <v>1082.9959999999999</v>
      </c>
      <c r="O27" s="136">
        <v>467.245</v>
      </c>
      <c r="P27" s="137"/>
      <c r="Q27" s="136"/>
      <c r="R27" s="135">
        <f t="shared" si="4"/>
        <v>1550.241</v>
      </c>
      <c r="S27" s="139">
        <f t="shared" si="5"/>
        <v>0.007816500961514613</v>
      </c>
      <c r="T27" s="138">
        <v>839.1800000000001</v>
      </c>
      <c r="U27" s="136">
        <v>488.8260000000001</v>
      </c>
      <c r="V27" s="137">
        <v>0</v>
      </c>
      <c r="W27" s="136">
        <v>0</v>
      </c>
      <c r="X27" s="135">
        <f t="shared" si="6"/>
        <v>1328.006</v>
      </c>
      <c r="Y27" s="134">
        <f t="shared" si="7"/>
        <v>0.16734487645387142</v>
      </c>
    </row>
    <row r="28" spans="1:25" ht="19.5" customHeight="1">
      <c r="A28" s="142" t="s">
        <v>182</v>
      </c>
      <c r="B28" s="140">
        <v>362.781</v>
      </c>
      <c r="C28" s="136">
        <v>134.458</v>
      </c>
      <c r="D28" s="137">
        <v>0</v>
      </c>
      <c r="E28" s="136">
        <v>0</v>
      </c>
      <c r="F28" s="135">
        <f t="shared" si="0"/>
        <v>497.23900000000003</v>
      </c>
      <c r="G28" s="139">
        <f t="shared" si="1"/>
        <v>0.009295827151557209</v>
      </c>
      <c r="H28" s="138">
        <v>326.984</v>
      </c>
      <c r="I28" s="136">
        <v>158.706</v>
      </c>
      <c r="J28" s="137"/>
      <c r="K28" s="136"/>
      <c r="L28" s="135">
        <f t="shared" si="2"/>
        <v>485.68999999999994</v>
      </c>
      <c r="M28" s="141">
        <f t="shared" si="3"/>
        <v>0.02377854186827011</v>
      </c>
      <c r="N28" s="140">
        <v>1252.1219999999996</v>
      </c>
      <c r="O28" s="136">
        <v>504.216</v>
      </c>
      <c r="P28" s="137"/>
      <c r="Q28" s="136"/>
      <c r="R28" s="135">
        <f t="shared" si="4"/>
        <v>1756.3379999999997</v>
      </c>
      <c r="S28" s="139">
        <f t="shared" si="5"/>
        <v>0.008855666741974086</v>
      </c>
      <c r="T28" s="138">
        <v>1055.751</v>
      </c>
      <c r="U28" s="136">
        <v>533.2080000000001</v>
      </c>
      <c r="V28" s="137"/>
      <c r="W28" s="136"/>
      <c r="X28" s="135">
        <f t="shared" si="6"/>
        <v>1588.959</v>
      </c>
      <c r="Y28" s="134">
        <f t="shared" si="7"/>
        <v>0.10533877840774974</v>
      </c>
    </row>
    <row r="29" spans="1:25" ht="19.5" customHeight="1">
      <c r="A29" s="142" t="s">
        <v>217</v>
      </c>
      <c r="B29" s="140">
        <v>257.45</v>
      </c>
      <c r="C29" s="136">
        <v>211.111</v>
      </c>
      <c r="D29" s="137">
        <v>0</v>
      </c>
      <c r="E29" s="136">
        <v>0</v>
      </c>
      <c r="F29" s="135">
        <f t="shared" si="0"/>
        <v>468.561</v>
      </c>
      <c r="G29" s="139">
        <f t="shared" si="1"/>
        <v>0.008759695168642839</v>
      </c>
      <c r="H29" s="138">
        <v>805.389</v>
      </c>
      <c r="I29" s="136">
        <v>613.131</v>
      </c>
      <c r="J29" s="137"/>
      <c r="K29" s="136"/>
      <c r="L29" s="135">
        <f t="shared" si="2"/>
        <v>1418.52</v>
      </c>
      <c r="M29" s="141">
        <f t="shared" si="3"/>
        <v>-0.6696831909313933</v>
      </c>
      <c r="N29" s="140">
        <v>768.4979999999999</v>
      </c>
      <c r="O29" s="136">
        <v>688.002</v>
      </c>
      <c r="P29" s="137"/>
      <c r="Q29" s="136"/>
      <c r="R29" s="135">
        <f t="shared" si="4"/>
        <v>1456.5</v>
      </c>
      <c r="S29" s="139">
        <f t="shared" si="5"/>
        <v>0.007343847602047703</v>
      </c>
      <c r="T29" s="138">
        <v>2924.5829999999996</v>
      </c>
      <c r="U29" s="136">
        <v>2138.8979999999997</v>
      </c>
      <c r="V29" s="137"/>
      <c r="W29" s="136"/>
      <c r="X29" s="135">
        <f t="shared" si="6"/>
        <v>5063.481</v>
      </c>
      <c r="Y29" s="134">
        <f t="shared" si="7"/>
        <v>-0.712352036079527</v>
      </c>
    </row>
    <row r="30" spans="1:25" ht="19.5" customHeight="1">
      <c r="A30" s="142" t="s">
        <v>191</v>
      </c>
      <c r="B30" s="140">
        <v>149.068</v>
      </c>
      <c r="C30" s="136">
        <v>315.42699999999996</v>
      </c>
      <c r="D30" s="137">
        <v>0</v>
      </c>
      <c r="E30" s="136">
        <v>0</v>
      </c>
      <c r="F30" s="135">
        <f t="shared" si="0"/>
        <v>464.495</v>
      </c>
      <c r="G30" s="139">
        <f t="shared" si="1"/>
        <v>0.008683681756182773</v>
      </c>
      <c r="H30" s="138">
        <v>109.81800000000001</v>
      </c>
      <c r="I30" s="136">
        <v>286.058</v>
      </c>
      <c r="J30" s="137"/>
      <c r="K30" s="136"/>
      <c r="L30" s="135">
        <f t="shared" si="2"/>
        <v>395.876</v>
      </c>
      <c r="M30" s="141">
        <f t="shared" si="3"/>
        <v>0.17333457951479758</v>
      </c>
      <c r="N30" s="140">
        <v>465.14700000000005</v>
      </c>
      <c r="O30" s="136">
        <v>1031.08</v>
      </c>
      <c r="P30" s="137"/>
      <c r="Q30" s="136"/>
      <c r="R30" s="135">
        <f t="shared" si="4"/>
        <v>1496.2269999999999</v>
      </c>
      <c r="S30" s="139">
        <f t="shared" si="5"/>
        <v>0.007544155898433936</v>
      </c>
      <c r="T30" s="138">
        <v>410.38199999999995</v>
      </c>
      <c r="U30" s="136">
        <v>1052.838</v>
      </c>
      <c r="V30" s="137"/>
      <c r="W30" s="136"/>
      <c r="X30" s="135">
        <f t="shared" si="6"/>
        <v>1463.2199999999998</v>
      </c>
      <c r="Y30" s="134">
        <f t="shared" si="7"/>
        <v>0.02255778351854132</v>
      </c>
    </row>
    <row r="31" spans="1:25" ht="19.5" customHeight="1">
      <c r="A31" s="142" t="s">
        <v>218</v>
      </c>
      <c r="B31" s="140">
        <v>185.912</v>
      </c>
      <c r="C31" s="136">
        <v>278.207</v>
      </c>
      <c r="D31" s="137">
        <v>0</v>
      </c>
      <c r="E31" s="136">
        <v>0</v>
      </c>
      <c r="F31" s="135">
        <f>SUM(B31:E31)</f>
        <v>464.119</v>
      </c>
      <c r="G31" s="139">
        <f>F31/$F$9</f>
        <v>0.008676652478493401</v>
      </c>
      <c r="H31" s="138">
        <v>402.93899999999996</v>
      </c>
      <c r="I31" s="136">
        <v>289.928</v>
      </c>
      <c r="J31" s="137"/>
      <c r="K31" s="136"/>
      <c r="L31" s="135">
        <f>SUM(H31:K31)</f>
        <v>692.867</v>
      </c>
      <c r="M31" s="141">
        <f aca="true" t="shared" si="16" ref="M31:M37">IF(ISERROR(F31/L31-1),"         /0",(F31/L31-1))</f>
        <v>-0.33014705563982694</v>
      </c>
      <c r="N31" s="140">
        <v>908.018</v>
      </c>
      <c r="O31" s="136">
        <v>787.909</v>
      </c>
      <c r="P31" s="137"/>
      <c r="Q31" s="136"/>
      <c r="R31" s="135">
        <f>SUM(N31:Q31)</f>
        <v>1695.9270000000001</v>
      </c>
      <c r="S31" s="139">
        <f>R31/$R$9</f>
        <v>0.008551067238034985</v>
      </c>
      <c r="T31" s="138">
        <v>1802.8819999999998</v>
      </c>
      <c r="U31" s="136">
        <v>1170.512</v>
      </c>
      <c r="V31" s="137"/>
      <c r="W31" s="136"/>
      <c r="X31" s="135">
        <f>SUM(T31:W31)</f>
        <v>2973.394</v>
      </c>
      <c r="Y31" s="134">
        <f>IF(ISERROR(R31/X31-1),"         /0",IF(R31/X31&gt;5,"  *  ",(R31/X31-1)))</f>
        <v>-0.4296326016666475</v>
      </c>
    </row>
    <row r="32" spans="1:25" ht="19.5" customHeight="1">
      <c r="A32" s="142" t="s">
        <v>180</v>
      </c>
      <c r="B32" s="140">
        <v>102.797</v>
      </c>
      <c r="C32" s="136">
        <v>247.272</v>
      </c>
      <c r="D32" s="137">
        <v>0</v>
      </c>
      <c r="E32" s="136">
        <v>0</v>
      </c>
      <c r="F32" s="135">
        <f aca="true" t="shared" si="17" ref="F32:F37">SUM(B32:E32)</f>
        <v>350.06899999999996</v>
      </c>
      <c r="G32" s="139">
        <f aca="true" t="shared" si="18" ref="G32:G37">F32/$F$9</f>
        <v>0.0065445005623422136</v>
      </c>
      <c r="H32" s="138">
        <v>107.912</v>
      </c>
      <c r="I32" s="136">
        <v>206.10899999999998</v>
      </c>
      <c r="J32" s="137"/>
      <c r="K32" s="136"/>
      <c r="L32" s="135">
        <f aca="true" t="shared" si="19" ref="L32:L37">SUM(H32:K32)</f>
        <v>314.02099999999996</v>
      </c>
      <c r="M32" s="141">
        <f t="shared" si="16"/>
        <v>0.11479487040675629</v>
      </c>
      <c r="N32" s="140">
        <v>542.3770000000001</v>
      </c>
      <c r="O32" s="136">
        <v>919.3629999999999</v>
      </c>
      <c r="P32" s="137"/>
      <c r="Q32" s="136"/>
      <c r="R32" s="135">
        <f aca="true" t="shared" si="20" ref="R32:R37">SUM(N32:Q32)</f>
        <v>1461.74</v>
      </c>
      <c r="S32" s="139">
        <f aca="true" t="shared" si="21" ref="S32:S37">R32/$R$9</f>
        <v>0.007370268310207491</v>
      </c>
      <c r="T32" s="138">
        <v>421.694</v>
      </c>
      <c r="U32" s="136">
        <v>922.3169999999999</v>
      </c>
      <c r="V32" s="137"/>
      <c r="W32" s="136"/>
      <c r="X32" s="135">
        <f aca="true" t="shared" si="22" ref="X32:X37">SUM(T32:W32)</f>
        <v>1344.011</v>
      </c>
      <c r="Y32" s="134">
        <f aca="true" t="shared" si="23" ref="Y32:Y37">IF(ISERROR(R32/X32-1),"         /0",IF(R32/X32&gt;5,"  *  ",(R32/X32-1)))</f>
        <v>0.0875952652173233</v>
      </c>
    </row>
    <row r="33" spans="1:25" ht="19.5" customHeight="1">
      <c r="A33" s="142" t="s">
        <v>198</v>
      </c>
      <c r="B33" s="140">
        <v>125.84</v>
      </c>
      <c r="C33" s="136">
        <v>131.967</v>
      </c>
      <c r="D33" s="137">
        <v>0</v>
      </c>
      <c r="E33" s="136">
        <v>0</v>
      </c>
      <c r="F33" s="135">
        <f t="shared" si="17"/>
        <v>257.807</v>
      </c>
      <c r="G33" s="139">
        <f t="shared" si="18"/>
        <v>0.004819672854425154</v>
      </c>
      <c r="H33" s="138"/>
      <c r="I33" s="136"/>
      <c r="J33" s="137"/>
      <c r="K33" s="136"/>
      <c r="L33" s="135">
        <f t="shared" si="19"/>
        <v>0</v>
      </c>
      <c r="M33" s="141" t="str">
        <f t="shared" si="16"/>
        <v>         /0</v>
      </c>
      <c r="N33" s="140">
        <v>125.84</v>
      </c>
      <c r="O33" s="136">
        <v>131.967</v>
      </c>
      <c r="P33" s="137"/>
      <c r="Q33" s="136"/>
      <c r="R33" s="135">
        <f t="shared" si="20"/>
        <v>257.807</v>
      </c>
      <c r="S33" s="139">
        <f t="shared" si="21"/>
        <v>0.0012998937993416494</v>
      </c>
      <c r="T33" s="138"/>
      <c r="U33" s="136"/>
      <c r="V33" s="137"/>
      <c r="W33" s="136"/>
      <c r="X33" s="135">
        <f t="shared" si="22"/>
        <v>0</v>
      </c>
      <c r="Y33" s="134" t="str">
        <f t="shared" si="23"/>
        <v>         /0</v>
      </c>
    </row>
    <row r="34" spans="1:25" ht="19.5" customHeight="1">
      <c r="A34" s="142" t="s">
        <v>181</v>
      </c>
      <c r="B34" s="140">
        <v>105.885</v>
      </c>
      <c r="C34" s="136">
        <v>84.032</v>
      </c>
      <c r="D34" s="137">
        <v>0</v>
      </c>
      <c r="E34" s="136">
        <v>0</v>
      </c>
      <c r="F34" s="135">
        <f t="shared" si="17"/>
        <v>189.917</v>
      </c>
      <c r="G34" s="139">
        <f t="shared" si="18"/>
        <v>0.0035504769439691788</v>
      </c>
      <c r="H34" s="138">
        <v>148.097</v>
      </c>
      <c r="I34" s="136">
        <v>90.25200000000001</v>
      </c>
      <c r="J34" s="137"/>
      <c r="K34" s="136"/>
      <c r="L34" s="135">
        <f t="shared" si="19"/>
        <v>238.34900000000002</v>
      </c>
      <c r="M34" s="141">
        <f t="shared" si="16"/>
        <v>-0.20319783175091988</v>
      </c>
      <c r="N34" s="140">
        <v>494.62299999999993</v>
      </c>
      <c r="O34" s="136">
        <v>397.54499999999996</v>
      </c>
      <c r="P34" s="137"/>
      <c r="Q34" s="136"/>
      <c r="R34" s="135">
        <f t="shared" si="20"/>
        <v>892.1679999999999</v>
      </c>
      <c r="S34" s="139">
        <f t="shared" si="21"/>
        <v>0.004498418007156673</v>
      </c>
      <c r="T34" s="138">
        <v>382.17</v>
      </c>
      <c r="U34" s="136">
        <v>269.675</v>
      </c>
      <c r="V34" s="137"/>
      <c r="W34" s="136"/>
      <c r="X34" s="135">
        <f t="shared" si="22"/>
        <v>651.845</v>
      </c>
      <c r="Y34" s="134">
        <f t="shared" si="23"/>
        <v>0.36868120488766487</v>
      </c>
    </row>
    <row r="35" spans="1:25" ht="19.5" customHeight="1">
      <c r="A35" s="142" t="s">
        <v>194</v>
      </c>
      <c r="B35" s="140">
        <v>10.804</v>
      </c>
      <c r="C35" s="136">
        <v>173.81799999999998</v>
      </c>
      <c r="D35" s="137">
        <v>0</v>
      </c>
      <c r="E35" s="136">
        <v>0</v>
      </c>
      <c r="F35" s="135">
        <f t="shared" si="17"/>
        <v>184.62199999999999</v>
      </c>
      <c r="G35" s="139">
        <f t="shared" si="18"/>
        <v>0.0034514875148063504</v>
      </c>
      <c r="H35" s="138">
        <v>5.799</v>
      </c>
      <c r="I35" s="136">
        <v>208.206</v>
      </c>
      <c r="J35" s="137"/>
      <c r="K35" s="136"/>
      <c r="L35" s="135">
        <f t="shared" si="19"/>
        <v>214.005</v>
      </c>
      <c r="M35" s="141">
        <f t="shared" si="16"/>
        <v>-0.1373005303614402</v>
      </c>
      <c r="N35" s="140">
        <v>25.509999999999998</v>
      </c>
      <c r="O35" s="136">
        <v>737.902</v>
      </c>
      <c r="P35" s="137"/>
      <c r="Q35" s="136"/>
      <c r="R35" s="135">
        <f t="shared" si="20"/>
        <v>763.412</v>
      </c>
      <c r="S35" s="139">
        <f t="shared" si="21"/>
        <v>0.003849214820167828</v>
      </c>
      <c r="T35" s="138">
        <v>22.749</v>
      </c>
      <c r="U35" s="136">
        <v>828.1039999999999</v>
      </c>
      <c r="V35" s="137"/>
      <c r="W35" s="136"/>
      <c r="X35" s="135">
        <f t="shared" si="22"/>
        <v>850.853</v>
      </c>
      <c r="Y35" s="134">
        <f t="shared" si="23"/>
        <v>-0.10276863335969899</v>
      </c>
    </row>
    <row r="36" spans="1:25" ht="19.5" customHeight="1">
      <c r="A36" s="142" t="s">
        <v>219</v>
      </c>
      <c r="B36" s="140">
        <v>141.178</v>
      </c>
      <c r="C36" s="136">
        <v>16.459</v>
      </c>
      <c r="D36" s="137">
        <v>0</v>
      </c>
      <c r="E36" s="136">
        <v>0</v>
      </c>
      <c r="F36" s="135">
        <f t="shared" si="17"/>
        <v>157.637</v>
      </c>
      <c r="G36" s="139">
        <f t="shared" si="18"/>
        <v>0.0029470059763816265</v>
      </c>
      <c r="H36" s="138"/>
      <c r="I36" s="136"/>
      <c r="J36" s="137"/>
      <c r="K36" s="136"/>
      <c r="L36" s="135">
        <f t="shared" si="19"/>
        <v>0</v>
      </c>
      <c r="M36" s="141" t="str">
        <f t="shared" si="16"/>
        <v>         /0</v>
      </c>
      <c r="N36" s="140">
        <v>531.642</v>
      </c>
      <c r="O36" s="136">
        <v>169.713</v>
      </c>
      <c r="P36" s="137"/>
      <c r="Q36" s="136"/>
      <c r="R36" s="135">
        <f t="shared" si="20"/>
        <v>701.355</v>
      </c>
      <c r="S36" s="139">
        <f t="shared" si="21"/>
        <v>0.00353631598690983</v>
      </c>
      <c r="T36" s="138"/>
      <c r="U36" s="136"/>
      <c r="V36" s="137"/>
      <c r="W36" s="136"/>
      <c r="X36" s="135">
        <f t="shared" si="22"/>
        <v>0</v>
      </c>
      <c r="Y36" s="134" t="str">
        <f t="shared" si="23"/>
        <v>         /0</v>
      </c>
    </row>
    <row r="37" spans="1:25" ht="19.5" customHeight="1">
      <c r="A37" s="142" t="s">
        <v>200</v>
      </c>
      <c r="B37" s="140">
        <v>59.193000000000005</v>
      </c>
      <c r="C37" s="136">
        <v>83.234</v>
      </c>
      <c r="D37" s="137">
        <v>0</v>
      </c>
      <c r="E37" s="136">
        <v>0</v>
      </c>
      <c r="F37" s="135">
        <f t="shared" si="17"/>
        <v>142.427</v>
      </c>
      <c r="G37" s="139">
        <f t="shared" si="18"/>
        <v>0.0026626567379365628</v>
      </c>
      <c r="H37" s="138">
        <v>240.015</v>
      </c>
      <c r="I37" s="136">
        <v>259.661</v>
      </c>
      <c r="J37" s="137"/>
      <c r="K37" s="136"/>
      <c r="L37" s="135">
        <f t="shared" si="19"/>
        <v>499.676</v>
      </c>
      <c r="M37" s="141">
        <f t="shared" si="16"/>
        <v>-0.7149612949191075</v>
      </c>
      <c r="N37" s="140">
        <v>279.87399999999997</v>
      </c>
      <c r="O37" s="136">
        <v>361.75899999999996</v>
      </c>
      <c r="P37" s="137"/>
      <c r="Q37" s="136"/>
      <c r="R37" s="135">
        <f t="shared" si="20"/>
        <v>641.6329999999999</v>
      </c>
      <c r="S37" s="139">
        <f t="shared" si="21"/>
        <v>0.0032351905035665454</v>
      </c>
      <c r="T37" s="138">
        <v>475.883</v>
      </c>
      <c r="U37" s="136">
        <v>558.021</v>
      </c>
      <c r="V37" s="137"/>
      <c r="W37" s="136"/>
      <c r="X37" s="135">
        <f t="shared" si="22"/>
        <v>1033.904</v>
      </c>
      <c r="Y37" s="134">
        <f t="shared" si="23"/>
        <v>-0.3794075658861945</v>
      </c>
    </row>
    <row r="38" spans="1:25" ht="19.5" customHeight="1">
      <c r="A38" s="142" t="s">
        <v>199</v>
      </c>
      <c r="B38" s="140">
        <v>37.08</v>
      </c>
      <c r="C38" s="136">
        <v>99.615</v>
      </c>
      <c r="D38" s="137">
        <v>0</v>
      </c>
      <c r="E38" s="136">
        <v>0</v>
      </c>
      <c r="F38" s="135">
        <f aca="true" t="shared" si="24" ref="F38:F44">SUM(B38:E38)</f>
        <v>136.695</v>
      </c>
      <c r="G38" s="139">
        <f aca="true" t="shared" si="25" ref="G38:G44">F38/$F$9</f>
        <v>0.002555497642948587</v>
      </c>
      <c r="H38" s="138">
        <v>41.62</v>
      </c>
      <c r="I38" s="136">
        <v>73.698</v>
      </c>
      <c r="J38" s="137"/>
      <c r="K38" s="136"/>
      <c r="L38" s="135">
        <f aca="true" t="shared" si="26" ref="L38:L44">SUM(H38:K38)</f>
        <v>115.31799999999998</v>
      </c>
      <c r="M38" s="141">
        <f aca="true" t="shared" si="27" ref="M38:M44">IF(ISERROR(F38/L38-1),"         /0",(F38/L38-1))</f>
        <v>0.18537435612827147</v>
      </c>
      <c r="N38" s="140">
        <v>165.48399999999998</v>
      </c>
      <c r="O38" s="136">
        <v>358.569</v>
      </c>
      <c r="P38" s="137"/>
      <c r="Q38" s="136"/>
      <c r="R38" s="135">
        <f aca="true" t="shared" si="28" ref="R38:R44">SUM(N38:Q38)</f>
        <v>524.053</v>
      </c>
      <c r="S38" s="139">
        <f aca="true" t="shared" si="29" ref="S38:S44">R38/$R$9</f>
        <v>0.002642338048332238</v>
      </c>
      <c r="T38" s="138">
        <v>174.559</v>
      </c>
      <c r="U38" s="136">
        <v>308.061</v>
      </c>
      <c r="V38" s="137"/>
      <c r="W38" s="136"/>
      <c r="X38" s="135">
        <f aca="true" t="shared" si="30" ref="X38:X44">SUM(T38:W38)</f>
        <v>482.62</v>
      </c>
      <c r="Y38" s="134">
        <f aca="true" t="shared" si="31" ref="Y38:Y44">IF(ISERROR(R38/X38-1),"         /0",IF(R38/X38&gt;5,"  *  ",(R38/X38-1)))</f>
        <v>0.08585015125771833</v>
      </c>
    </row>
    <row r="39" spans="1:25" ht="19.5" customHeight="1">
      <c r="A39" s="142" t="s">
        <v>185</v>
      </c>
      <c r="B39" s="140">
        <v>120.32</v>
      </c>
      <c r="C39" s="136">
        <v>11.188</v>
      </c>
      <c r="D39" s="137">
        <v>0</v>
      </c>
      <c r="E39" s="136">
        <v>0</v>
      </c>
      <c r="F39" s="135">
        <f>SUM(B39:E39)</f>
        <v>131.50799999999998</v>
      </c>
      <c r="G39" s="139">
        <f>F39/$F$9</f>
        <v>0.0024585272616327062</v>
      </c>
      <c r="H39" s="138">
        <v>88.28</v>
      </c>
      <c r="I39" s="136">
        <v>11.832</v>
      </c>
      <c r="J39" s="137"/>
      <c r="K39" s="136"/>
      <c r="L39" s="135">
        <f>SUM(H39:K39)</f>
        <v>100.112</v>
      </c>
      <c r="M39" s="141">
        <f>IF(ISERROR(F39/L39-1),"         /0",(F39/L39-1))</f>
        <v>0.31360875819082623</v>
      </c>
      <c r="N39" s="140">
        <v>453.35900000000004</v>
      </c>
      <c r="O39" s="136">
        <v>57.00099999999999</v>
      </c>
      <c r="P39" s="137">
        <v>0</v>
      </c>
      <c r="Q39" s="136">
        <v>0</v>
      </c>
      <c r="R39" s="135">
        <f>SUM(N39:Q39)</f>
        <v>510.36</v>
      </c>
      <c r="S39" s="139">
        <f>R39/$R$9</f>
        <v>0.002573296300845222</v>
      </c>
      <c r="T39" s="138">
        <v>334.898</v>
      </c>
      <c r="U39" s="136">
        <v>54.948</v>
      </c>
      <c r="V39" s="137"/>
      <c r="W39" s="136"/>
      <c r="X39" s="135">
        <f>SUM(T39:W39)</f>
        <v>389.846</v>
      </c>
      <c r="Y39" s="134">
        <f>IF(ISERROR(R39/X39-1),"         /0",IF(R39/X39&gt;5,"  *  ",(R39/X39-1)))</f>
        <v>0.3091323240459054</v>
      </c>
    </row>
    <row r="40" spans="1:25" ht="19.5" customHeight="1">
      <c r="A40" s="142" t="s">
        <v>187</v>
      </c>
      <c r="B40" s="140">
        <v>97.805</v>
      </c>
      <c r="C40" s="136">
        <v>27.137</v>
      </c>
      <c r="D40" s="137">
        <v>0</v>
      </c>
      <c r="E40" s="136">
        <v>0</v>
      </c>
      <c r="F40" s="135">
        <f t="shared" si="24"/>
        <v>124.94200000000001</v>
      </c>
      <c r="G40" s="139">
        <f t="shared" si="25"/>
        <v>0.0023357766304933055</v>
      </c>
      <c r="H40" s="138">
        <v>108.23499999999999</v>
      </c>
      <c r="I40" s="136">
        <v>27.145999999999997</v>
      </c>
      <c r="J40" s="137"/>
      <c r="K40" s="136"/>
      <c r="L40" s="135">
        <f t="shared" si="26"/>
        <v>135.38099999999997</v>
      </c>
      <c r="M40" s="141">
        <f t="shared" si="27"/>
        <v>-0.07710830914234612</v>
      </c>
      <c r="N40" s="140">
        <v>364.85200000000003</v>
      </c>
      <c r="O40" s="136">
        <v>143.811</v>
      </c>
      <c r="P40" s="137"/>
      <c r="Q40" s="136">
        <v>0.025</v>
      </c>
      <c r="R40" s="135">
        <f t="shared" si="28"/>
        <v>508.688</v>
      </c>
      <c r="S40" s="139">
        <f t="shared" si="29"/>
        <v>0.0025648658764095035</v>
      </c>
      <c r="T40" s="138">
        <v>284.164</v>
      </c>
      <c r="U40" s="136">
        <v>146.906</v>
      </c>
      <c r="V40" s="137">
        <v>0.861</v>
      </c>
      <c r="W40" s="136">
        <v>0.9</v>
      </c>
      <c r="X40" s="135">
        <f t="shared" si="30"/>
        <v>432.83099999999996</v>
      </c>
      <c r="Y40" s="134">
        <f t="shared" si="31"/>
        <v>0.17525777959526945</v>
      </c>
    </row>
    <row r="41" spans="1:25" ht="19.5" customHeight="1">
      <c r="A41" s="142" t="s">
        <v>220</v>
      </c>
      <c r="B41" s="140">
        <v>0</v>
      </c>
      <c r="C41" s="136">
        <v>0</v>
      </c>
      <c r="D41" s="137">
        <v>39.844</v>
      </c>
      <c r="E41" s="136">
        <v>80.257</v>
      </c>
      <c r="F41" s="135">
        <f t="shared" si="24"/>
        <v>120.101</v>
      </c>
      <c r="G41" s="139">
        <f t="shared" si="25"/>
        <v>0.0022452746802426446</v>
      </c>
      <c r="H41" s="138"/>
      <c r="I41" s="136"/>
      <c r="J41" s="137"/>
      <c r="K41" s="136"/>
      <c r="L41" s="135">
        <f t="shared" si="26"/>
        <v>0</v>
      </c>
      <c r="M41" s="141" t="str">
        <f t="shared" si="27"/>
        <v>         /0</v>
      </c>
      <c r="N41" s="140"/>
      <c r="O41" s="136"/>
      <c r="P41" s="137">
        <v>190.45</v>
      </c>
      <c r="Q41" s="136">
        <v>212.014</v>
      </c>
      <c r="R41" s="135">
        <f t="shared" si="28"/>
        <v>402.464</v>
      </c>
      <c r="S41" s="139">
        <f t="shared" si="29"/>
        <v>0.0020292717345077424</v>
      </c>
      <c r="T41" s="138"/>
      <c r="U41" s="136"/>
      <c r="V41" s="137">
        <v>27.155</v>
      </c>
      <c r="W41" s="136">
        <v>19.401</v>
      </c>
      <c r="X41" s="135">
        <f t="shared" si="30"/>
        <v>46.556</v>
      </c>
      <c r="Y41" s="134" t="str">
        <f t="shared" si="31"/>
        <v>  *  </v>
      </c>
    </row>
    <row r="42" spans="1:25" ht="19.5" customHeight="1">
      <c r="A42" s="142" t="s">
        <v>193</v>
      </c>
      <c r="B42" s="140">
        <v>91.837</v>
      </c>
      <c r="C42" s="136">
        <v>0.092</v>
      </c>
      <c r="D42" s="137">
        <v>0</v>
      </c>
      <c r="E42" s="136">
        <v>0</v>
      </c>
      <c r="F42" s="135">
        <f t="shared" si="24"/>
        <v>91.929</v>
      </c>
      <c r="G42" s="139">
        <f t="shared" si="25"/>
        <v>0.0017186023103889733</v>
      </c>
      <c r="H42" s="138">
        <v>51.821</v>
      </c>
      <c r="I42" s="136">
        <v>1.4809999999999999</v>
      </c>
      <c r="J42" s="137"/>
      <c r="K42" s="136"/>
      <c r="L42" s="135">
        <f t="shared" si="26"/>
        <v>53.302</v>
      </c>
      <c r="M42" s="141">
        <f t="shared" si="27"/>
        <v>0.7246820006753969</v>
      </c>
      <c r="N42" s="140">
        <v>449.326</v>
      </c>
      <c r="O42" s="136">
        <v>4.863</v>
      </c>
      <c r="P42" s="137"/>
      <c r="Q42" s="136"/>
      <c r="R42" s="135">
        <f t="shared" si="28"/>
        <v>454.189</v>
      </c>
      <c r="S42" s="139">
        <f t="shared" si="29"/>
        <v>0.002290075385188084</v>
      </c>
      <c r="T42" s="138">
        <v>154.61</v>
      </c>
      <c r="U42" s="136">
        <v>3.223</v>
      </c>
      <c r="V42" s="137"/>
      <c r="W42" s="136"/>
      <c r="X42" s="135">
        <f t="shared" si="30"/>
        <v>157.83300000000003</v>
      </c>
      <c r="Y42" s="134">
        <f t="shared" si="31"/>
        <v>1.8776554966325163</v>
      </c>
    </row>
    <row r="43" spans="1:25" ht="19.5" customHeight="1">
      <c r="A43" s="142" t="s">
        <v>206</v>
      </c>
      <c r="B43" s="140">
        <v>73.514</v>
      </c>
      <c r="C43" s="136">
        <v>16</v>
      </c>
      <c r="D43" s="137">
        <v>0</v>
      </c>
      <c r="E43" s="136">
        <v>0</v>
      </c>
      <c r="F43" s="135">
        <f t="shared" si="24"/>
        <v>89.514</v>
      </c>
      <c r="G43" s="139">
        <f t="shared" si="25"/>
        <v>0.0016734541571447371</v>
      </c>
      <c r="H43" s="138">
        <v>43.239</v>
      </c>
      <c r="I43" s="136">
        <v>0</v>
      </c>
      <c r="J43" s="137"/>
      <c r="K43" s="136"/>
      <c r="L43" s="135">
        <f t="shared" si="26"/>
        <v>43.239</v>
      </c>
      <c r="M43" s="141">
        <f t="shared" si="27"/>
        <v>1.0702143897869978</v>
      </c>
      <c r="N43" s="140">
        <v>311.098</v>
      </c>
      <c r="O43" s="136">
        <v>68.794</v>
      </c>
      <c r="P43" s="137"/>
      <c r="Q43" s="136"/>
      <c r="R43" s="135">
        <f t="shared" si="28"/>
        <v>379.892</v>
      </c>
      <c r="S43" s="139">
        <f t="shared" si="29"/>
        <v>0.0019154610046255448</v>
      </c>
      <c r="T43" s="138">
        <v>265.525</v>
      </c>
      <c r="U43" s="136">
        <v>43.035000000000004</v>
      </c>
      <c r="V43" s="137">
        <v>0</v>
      </c>
      <c r="W43" s="136">
        <v>0</v>
      </c>
      <c r="X43" s="135">
        <f t="shared" si="30"/>
        <v>308.56</v>
      </c>
      <c r="Y43" s="134">
        <f t="shared" si="31"/>
        <v>0.2311770806326161</v>
      </c>
    </row>
    <row r="44" spans="1:25" ht="19.5" customHeight="1">
      <c r="A44" s="142" t="s">
        <v>196</v>
      </c>
      <c r="B44" s="140">
        <v>65.457</v>
      </c>
      <c r="C44" s="136">
        <v>18.989</v>
      </c>
      <c r="D44" s="137">
        <v>0</v>
      </c>
      <c r="E44" s="136">
        <v>0</v>
      </c>
      <c r="F44" s="135">
        <f t="shared" si="24"/>
        <v>84.446</v>
      </c>
      <c r="G44" s="139">
        <f t="shared" si="25"/>
        <v>0.0015787084674379927</v>
      </c>
      <c r="H44" s="138">
        <v>85.773</v>
      </c>
      <c r="I44" s="136">
        <v>0</v>
      </c>
      <c r="J44" s="137"/>
      <c r="K44" s="136"/>
      <c r="L44" s="135">
        <f t="shared" si="26"/>
        <v>85.773</v>
      </c>
      <c r="M44" s="141">
        <f t="shared" si="27"/>
        <v>-0.015471068984412306</v>
      </c>
      <c r="N44" s="140">
        <v>275.89599999999996</v>
      </c>
      <c r="O44" s="136">
        <v>69.18700000000001</v>
      </c>
      <c r="P44" s="137"/>
      <c r="Q44" s="136"/>
      <c r="R44" s="135">
        <f t="shared" si="28"/>
        <v>345.08299999999997</v>
      </c>
      <c r="S44" s="139">
        <f t="shared" si="29"/>
        <v>0.0017399498537984397</v>
      </c>
      <c r="T44" s="138">
        <v>343.09200000000004</v>
      </c>
      <c r="U44" s="136">
        <v>0</v>
      </c>
      <c r="V44" s="137"/>
      <c r="W44" s="136"/>
      <c r="X44" s="135">
        <f t="shared" si="30"/>
        <v>343.09200000000004</v>
      </c>
      <c r="Y44" s="134">
        <f t="shared" si="31"/>
        <v>0.005803108204213148</v>
      </c>
    </row>
    <row r="45" spans="1:25" ht="19.5" customHeight="1">
      <c r="A45" s="142" t="s">
        <v>188</v>
      </c>
      <c r="B45" s="140">
        <v>53.505</v>
      </c>
      <c r="C45" s="136">
        <v>26.594</v>
      </c>
      <c r="D45" s="137">
        <v>0</v>
      </c>
      <c r="E45" s="136">
        <v>0</v>
      </c>
      <c r="F45" s="135">
        <f aca="true" t="shared" si="32" ref="F45:F50">SUM(B45:E45)</f>
        <v>80.099</v>
      </c>
      <c r="G45" s="139">
        <f aca="true" t="shared" si="33" ref="G45:G50">F45/$F$9</f>
        <v>0.001497441791598368</v>
      </c>
      <c r="H45" s="138">
        <v>169.19599999999997</v>
      </c>
      <c r="I45" s="136">
        <v>178.921</v>
      </c>
      <c r="J45" s="137"/>
      <c r="K45" s="136"/>
      <c r="L45" s="135">
        <f aca="true" t="shared" si="34" ref="L45:L50">SUM(H45:K45)</f>
        <v>348.11699999999996</v>
      </c>
      <c r="M45" s="141">
        <f aca="true" t="shared" si="35" ref="M45:M50">IF(ISERROR(F45/L45-1),"         /0",(F45/L45-1))</f>
        <v>-0.7699078183484288</v>
      </c>
      <c r="N45" s="140">
        <v>309.51199999999994</v>
      </c>
      <c r="O45" s="136">
        <v>145.79199999999997</v>
      </c>
      <c r="P45" s="137"/>
      <c r="Q45" s="136"/>
      <c r="R45" s="135">
        <f aca="true" t="shared" si="36" ref="R45:R50">SUM(N45:Q45)</f>
        <v>455.3039999999999</v>
      </c>
      <c r="S45" s="139">
        <f aca="true" t="shared" si="37" ref="S45:S50">R45/$R$9</f>
        <v>0.002295697348851855</v>
      </c>
      <c r="T45" s="138">
        <v>659.5600000000001</v>
      </c>
      <c r="U45" s="136">
        <v>578.743</v>
      </c>
      <c r="V45" s="137"/>
      <c r="W45" s="136"/>
      <c r="X45" s="135">
        <f aca="true" t="shared" si="38" ref="X45:X50">SUM(T45:W45)</f>
        <v>1238.303</v>
      </c>
      <c r="Y45" s="134">
        <f aca="true" t="shared" si="39" ref="Y45:Y50">IF(ISERROR(R45/X45-1),"         /0",IF(R45/X45&gt;5,"  *  ",(R45/X45-1)))</f>
        <v>-0.6323161617148632</v>
      </c>
    </row>
    <row r="46" spans="1:25" ht="19.5" customHeight="1">
      <c r="A46" s="142" t="s">
        <v>192</v>
      </c>
      <c r="B46" s="140">
        <v>50.409</v>
      </c>
      <c r="C46" s="136">
        <v>26.764</v>
      </c>
      <c r="D46" s="137">
        <v>0</v>
      </c>
      <c r="E46" s="136">
        <v>0</v>
      </c>
      <c r="F46" s="135">
        <f t="shared" si="32"/>
        <v>77.173</v>
      </c>
      <c r="G46" s="139">
        <f t="shared" si="33"/>
        <v>0.0014427405508560761</v>
      </c>
      <c r="H46" s="138">
        <v>67.082</v>
      </c>
      <c r="I46" s="136">
        <v>50.96</v>
      </c>
      <c r="J46" s="137">
        <v>0.48</v>
      </c>
      <c r="K46" s="136">
        <v>0.77</v>
      </c>
      <c r="L46" s="135">
        <f t="shared" si="34"/>
        <v>119.292</v>
      </c>
      <c r="M46" s="141">
        <f t="shared" si="35"/>
        <v>-0.35307480803406766</v>
      </c>
      <c r="N46" s="140">
        <v>199.69799999999998</v>
      </c>
      <c r="O46" s="136">
        <v>107.216</v>
      </c>
      <c r="P46" s="137">
        <v>0</v>
      </c>
      <c r="Q46" s="136">
        <v>0</v>
      </c>
      <c r="R46" s="135">
        <f t="shared" si="36"/>
        <v>306.914</v>
      </c>
      <c r="S46" s="139">
        <f t="shared" si="37"/>
        <v>0.0015474971801818528</v>
      </c>
      <c r="T46" s="138">
        <v>218.834</v>
      </c>
      <c r="U46" s="136">
        <v>187.99800000000002</v>
      </c>
      <c r="V46" s="137">
        <v>2.683</v>
      </c>
      <c r="W46" s="136">
        <v>4.268</v>
      </c>
      <c r="X46" s="135">
        <f t="shared" si="38"/>
        <v>413.78299999999996</v>
      </c>
      <c r="Y46" s="134">
        <f t="shared" si="39"/>
        <v>-0.2582730561671214</v>
      </c>
    </row>
    <row r="47" spans="1:25" ht="19.5" customHeight="1">
      <c r="A47" s="142" t="s">
        <v>204</v>
      </c>
      <c r="B47" s="140">
        <v>30.647</v>
      </c>
      <c r="C47" s="136">
        <v>32.296</v>
      </c>
      <c r="D47" s="137">
        <v>0</v>
      </c>
      <c r="E47" s="136">
        <v>0</v>
      </c>
      <c r="F47" s="135">
        <f t="shared" si="32"/>
        <v>62.943</v>
      </c>
      <c r="G47" s="139">
        <f t="shared" si="33"/>
        <v>0.0011767123021333109</v>
      </c>
      <c r="H47" s="138"/>
      <c r="I47" s="136"/>
      <c r="J47" s="137"/>
      <c r="K47" s="136"/>
      <c r="L47" s="135">
        <f t="shared" si="34"/>
        <v>0</v>
      </c>
      <c r="M47" s="141" t="str">
        <f t="shared" si="35"/>
        <v>         /0</v>
      </c>
      <c r="N47" s="140">
        <v>174.652</v>
      </c>
      <c r="O47" s="136">
        <v>189.676</v>
      </c>
      <c r="P47" s="137"/>
      <c r="Q47" s="136"/>
      <c r="R47" s="135">
        <f t="shared" si="36"/>
        <v>364.328</v>
      </c>
      <c r="S47" s="139">
        <f t="shared" si="37"/>
        <v>0.0018369854508471235</v>
      </c>
      <c r="T47" s="138"/>
      <c r="U47" s="136"/>
      <c r="V47" s="137"/>
      <c r="W47" s="136"/>
      <c r="X47" s="135">
        <f t="shared" si="38"/>
        <v>0</v>
      </c>
      <c r="Y47" s="134" t="str">
        <f t="shared" si="39"/>
        <v>         /0</v>
      </c>
    </row>
    <row r="48" spans="1:25" ht="19.5" customHeight="1">
      <c r="A48" s="142" t="s">
        <v>221</v>
      </c>
      <c r="B48" s="140">
        <v>48.422</v>
      </c>
      <c r="C48" s="136">
        <v>12.265</v>
      </c>
      <c r="D48" s="137">
        <v>0</v>
      </c>
      <c r="E48" s="136">
        <v>0</v>
      </c>
      <c r="F48" s="135">
        <f t="shared" si="32"/>
        <v>60.687</v>
      </c>
      <c r="G48" s="139">
        <f t="shared" si="33"/>
        <v>0.0011345366359970805</v>
      </c>
      <c r="H48" s="138"/>
      <c r="I48" s="136"/>
      <c r="J48" s="137"/>
      <c r="K48" s="136"/>
      <c r="L48" s="135">
        <f t="shared" si="34"/>
        <v>0</v>
      </c>
      <c r="M48" s="141" t="str">
        <f t="shared" si="35"/>
        <v>         /0</v>
      </c>
      <c r="N48" s="140">
        <v>987.7479999999999</v>
      </c>
      <c r="O48" s="136">
        <v>132.89800000000002</v>
      </c>
      <c r="P48" s="137"/>
      <c r="Q48" s="136"/>
      <c r="R48" s="135">
        <f t="shared" si="36"/>
        <v>1120.646</v>
      </c>
      <c r="S48" s="139">
        <f t="shared" si="37"/>
        <v>0.005650431472601683</v>
      </c>
      <c r="T48" s="138"/>
      <c r="U48" s="136"/>
      <c r="V48" s="137"/>
      <c r="W48" s="136"/>
      <c r="X48" s="135">
        <f t="shared" si="38"/>
        <v>0</v>
      </c>
      <c r="Y48" s="134" t="str">
        <f t="shared" si="39"/>
        <v>         /0</v>
      </c>
    </row>
    <row r="49" spans="1:25" ht="19.5" customHeight="1">
      <c r="A49" s="142" t="s">
        <v>190</v>
      </c>
      <c r="B49" s="140">
        <v>44.939</v>
      </c>
      <c r="C49" s="136">
        <v>11.853</v>
      </c>
      <c r="D49" s="137">
        <v>0</v>
      </c>
      <c r="E49" s="136">
        <v>0</v>
      </c>
      <c r="F49" s="135">
        <f t="shared" si="32"/>
        <v>56.792</v>
      </c>
      <c r="G49" s="139">
        <f t="shared" si="33"/>
        <v>0.0010617200492946792</v>
      </c>
      <c r="H49" s="138">
        <v>24.623</v>
      </c>
      <c r="I49" s="136">
        <v>25.308</v>
      </c>
      <c r="J49" s="137"/>
      <c r="K49" s="136"/>
      <c r="L49" s="135">
        <f t="shared" si="34"/>
        <v>49.931</v>
      </c>
      <c r="M49" s="141">
        <f t="shared" si="35"/>
        <v>0.13740962528289047</v>
      </c>
      <c r="N49" s="140">
        <v>167.432</v>
      </c>
      <c r="O49" s="136">
        <v>44.273</v>
      </c>
      <c r="P49" s="137"/>
      <c r="Q49" s="136"/>
      <c r="R49" s="135">
        <f t="shared" si="36"/>
        <v>211.70499999999998</v>
      </c>
      <c r="S49" s="139">
        <f t="shared" si="37"/>
        <v>0.0010674419887343007</v>
      </c>
      <c r="T49" s="138">
        <v>102.15400000000001</v>
      </c>
      <c r="U49" s="136">
        <v>48.291</v>
      </c>
      <c r="V49" s="137"/>
      <c r="W49" s="136"/>
      <c r="X49" s="135">
        <f t="shared" si="38"/>
        <v>150.445</v>
      </c>
      <c r="Y49" s="134">
        <f t="shared" si="39"/>
        <v>0.40719199707534304</v>
      </c>
    </row>
    <row r="50" spans="1:25" ht="19.5" customHeight="1" thickBot="1">
      <c r="A50" s="133" t="s">
        <v>169</v>
      </c>
      <c r="B50" s="131">
        <v>2.036</v>
      </c>
      <c r="C50" s="127">
        <v>0.42</v>
      </c>
      <c r="D50" s="128">
        <v>28.62</v>
      </c>
      <c r="E50" s="127">
        <v>1.6</v>
      </c>
      <c r="F50" s="126">
        <f t="shared" si="32"/>
        <v>32.676</v>
      </c>
      <c r="G50" s="130">
        <f t="shared" si="33"/>
        <v>0.0006108741430263583</v>
      </c>
      <c r="H50" s="129">
        <v>18.437</v>
      </c>
      <c r="I50" s="127">
        <v>2.787</v>
      </c>
      <c r="J50" s="128">
        <v>881.037</v>
      </c>
      <c r="K50" s="127">
        <v>903.3870000000001</v>
      </c>
      <c r="L50" s="126">
        <f t="shared" si="34"/>
        <v>1805.6480000000001</v>
      </c>
      <c r="M50" s="132">
        <f t="shared" si="35"/>
        <v>-0.9819034496203025</v>
      </c>
      <c r="N50" s="131">
        <v>14.552999999999999</v>
      </c>
      <c r="O50" s="127">
        <v>6.911</v>
      </c>
      <c r="P50" s="128">
        <v>337.35800000000006</v>
      </c>
      <c r="Q50" s="127">
        <v>66.807</v>
      </c>
      <c r="R50" s="126">
        <f t="shared" si="36"/>
        <v>425.6290000000001</v>
      </c>
      <c r="S50" s="130">
        <f t="shared" si="37"/>
        <v>0.002146072441477489</v>
      </c>
      <c r="T50" s="129">
        <v>59.286</v>
      </c>
      <c r="U50" s="127">
        <v>6.816</v>
      </c>
      <c r="V50" s="128">
        <v>4018.7579999999994</v>
      </c>
      <c r="W50" s="127">
        <v>3497.791</v>
      </c>
      <c r="X50" s="126">
        <f t="shared" si="38"/>
        <v>7582.651</v>
      </c>
      <c r="Y50" s="125">
        <f t="shared" si="39"/>
        <v>-0.9438680482591115</v>
      </c>
    </row>
    <row r="51" ht="15" thickTop="1">
      <c r="A51" s="116" t="s">
        <v>43</v>
      </c>
    </row>
    <row r="52" ht="14.25">
      <c r="A52" s="116" t="s">
        <v>42</v>
      </c>
    </row>
    <row r="53" ht="14.25">
      <c r="A53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1:Y65536 M51:M65536 Y3 M3">
    <cfRule type="cellIs" priority="9" dxfId="93" operator="lessThan" stopIfTrue="1">
      <formula>0</formula>
    </cfRule>
  </conditionalFormatting>
  <conditionalFormatting sqref="Y9:Y50 M9:M50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8" zoomScaleNormal="88" zoomScalePageLayoutView="0" workbookViewId="0" topLeftCell="A1">
      <selection activeCell="J19" sqref="J19"/>
    </sheetView>
  </sheetViews>
  <sheetFormatPr defaultColWidth="9.140625" defaultRowHeight="15"/>
  <cols>
    <col min="1" max="1" width="15.8515625" style="181" customWidth="1"/>
    <col min="2" max="2" width="12.28125" style="181" customWidth="1"/>
    <col min="3" max="3" width="11.7109375" style="181" customWidth="1"/>
    <col min="4" max="4" width="11.28125" style="181" bestFit="1" customWidth="1"/>
    <col min="5" max="5" width="10.28125" style="181" bestFit="1" customWidth="1"/>
    <col min="6" max="6" width="11.28125" style="181" bestFit="1" customWidth="1"/>
    <col min="7" max="7" width="11.28125" style="181" customWidth="1"/>
    <col min="8" max="8" width="11.28125" style="181" bestFit="1" customWidth="1"/>
    <col min="9" max="9" width="9.00390625" style="181" customWidth="1"/>
    <col min="10" max="10" width="11.28125" style="181" bestFit="1" customWidth="1"/>
    <col min="11" max="11" width="11.28125" style="181" customWidth="1"/>
    <col min="12" max="12" width="12.28125" style="181" bestFit="1" customWidth="1"/>
    <col min="13" max="13" width="10.7109375" style="181" customWidth="1"/>
    <col min="14" max="14" width="12.28125" style="181" customWidth="1"/>
    <col min="15" max="15" width="11.28125" style="181" customWidth="1"/>
    <col min="16" max="16" width="12.28125" style="181" bestFit="1" customWidth="1"/>
    <col min="17" max="17" width="9.140625" style="181" customWidth="1"/>
    <col min="18" max="16384" width="9.140625" style="181" customWidth="1"/>
  </cols>
  <sheetData>
    <row r="1" spans="14:17" ht="18.75" thickBot="1">
      <c r="N1" s="532" t="s">
        <v>28</v>
      </c>
      <c r="O1" s="533"/>
      <c r="P1" s="533"/>
      <c r="Q1" s="534"/>
    </row>
    <row r="2" ht="3.75" customHeight="1" thickBot="1"/>
    <row r="3" spans="1:17" ht="24" customHeight="1" thickTop="1">
      <c r="A3" s="604" t="s">
        <v>52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</row>
    <row r="4" spans="1:17" ht="18.75" customHeight="1" thickBot="1">
      <c r="A4" s="596" t="s">
        <v>38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8"/>
    </row>
    <row r="5" spans="1:17" s="424" customFormat="1" ht="20.25" customHeight="1" thickBot="1">
      <c r="A5" s="593" t="s">
        <v>142</v>
      </c>
      <c r="B5" s="599" t="s">
        <v>36</v>
      </c>
      <c r="C5" s="600"/>
      <c r="D5" s="600"/>
      <c r="E5" s="600"/>
      <c r="F5" s="601"/>
      <c r="G5" s="601"/>
      <c r="H5" s="601"/>
      <c r="I5" s="602"/>
      <c r="J5" s="600" t="s">
        <v>35</v>
      </c>
      <c r="K5" s="600"/>
      <c r="L5" s="600"/>
      <c r="M5" s="600"/>
      <c r="N5" s="600"/>
      <c r="O5" s="600"/>
      <c r="P5" s="600"/>
      <c r="Q5" s="603"/>
    </row>
    <row r="6" spans="1:17" s="457" customFormat="1" ht="28.5" customHeight="1" thickBot="1">
      <c r="A6" s="594"/>
      <c r="B6" s="529" t="s">
        <v>153</v>
      </c>
      <c r="C6" s="530"/>
      <c r="D6" s="531"/>
      <c r="E6" s="527" t="s">
        <v>34</v>
      </c>
      <c r="F6" s="529" t="s">
        <v>154</v>
      </c>
      <c r="G6" s="530"/>
      <c r="H6" s="531"/>
      <c r="I6" s="525" t="s">
        <v>33</v>
      </c>
      <c r="J6" s="529" t="s">
        <v>155</v>
      </c>
      <c r="K6" s="530"/>
      <c r="L6" s="531"/>
      <c r="M6" s="527" t="s">
        <v>34</v>
      </c>
      <c r="N6" s="529" t="s">
        <v>156</v>
      </c>
      <c r="O6" s="530"/>
      <c r="P6" s="531"/>
      <c r="Q6" s="527" t="s">
        <v>33</v>
      </c>
    </row>
    <row r="7" spans="1:17" s="198" customFormat="1" ht="22.5" customHeight="1" thickBot="1">
      <c r="A7" s="595"/>
      <c r="B7" s="114" t="s">
        <v>22</v>
      </c>
      <c r="C7" s="111" t="s">
        <v>21</v>
      </c>
      <c r="D7" s="111" t="s">
        <v>17</v>
      </c>
      <c r="E7" s="528"/>
      <c r="F7" s="114" t="s">
        <v>22</v>
      </c>
      <c r="G7" s="112" t="s">
        <v>21</v>
      </c>
      <c r="H7" s="111" t="s">
        <v>17</v>
      </c>
      <c r="I7" s="526"/>
      <c r="J7" s="114" t="s">
        <v>22</v>
      </c>
      <c r="K7" s="111" t="s">
        <v>21</v>
      </c>
      <c r="L7" s="112" t="s">
        <v>17</v>
      </c>
      <c r="M7" s="528"/>
      <c r="N7" s="113" t="s">
        <v>22</v>
      </c>
      <c r="O7" s="112" t="s">
        <v>21</v>
      </c>
      <c r="P7" s="111" t="s">
        <v>17</v>
      </c>
      <c r="Q7" s="528"/>
    </row>
    <row r="8" spans="1:17" s="190" customFormat="1" ht="18" customHeight="1" thickBot="1">
      <c r="A8" s="197" t="s">
        <v>51</v>
      </c>
      <c r="B8" s="196">
        <f>SUM(B9:B57)</f>
        <v>1719454</v>
      </c>
      <c r="C8" s="192">
        <f>SUM(C9:C57)</f>
        <v>34919</v>
      </c>
      <c r="D8" s="192">
        <f>C8+B8</f>
        <v>1754373</v>
      </c>
      <c r="E8" s="193">
        <f>D8/$D$8</f>
        <v>1</v>
      </c>
      <c r="F8" s="192">
        <f>SUM(F9:F57)</f>
        <v>1568453</v>
      </c>
      <c r="G8" s="192">
        <f>SUM(G9:G57)</f>
        <v>69887</v>
      </c>
      <c r="H8" s="192">
        <f aca="true" t="shared" si="0" ref="H8:H57">G8+F8</f>
        <v>1638340</v>
      </c>
      <c r="I8" s="195">
        <f>(D8/H8-1)</f>
        <v>0.07082351648619944</v>
      </c>
      <c r="J8" s="194">
        <f>SUM(J9:J57)</f>
        <v>6793353</v>
      </c>
      <c r="K8" s="192">
        <f>SUM(K9:K57)</f>
        <v>240448</v>
      </c>
      <c r="L8" s="192">
        <f aca="true" t="shared" si="1" ref="L8:L57">K8+J8</f>
        <v>7033801</v>
      </c>
      <c r="M8" s="193">
        <f>(L8/$L$8)</f>
        <v>1</v>
      </c>
      <c r="N8" s="192">
        <f>SUM(N9:N57)</f>
        <v>6179482</v>
      </c>
      <c r="O8" s="192">
        <f>SUM(O9:O57)</f>
        <v>276932</v>
      </c>
      <c r="P8" s="192">
        <f aca="true" t="shared" si="2" ref="P8:P57">O8+N8</f>
        <v>6456414</v>
      </c>
      <c r="Q8" s="191">
        <f>(L8/P8-1)</f>
        <v>0.08942843504149511</v>
      </c>
    </row>
    <row r="9" spans="1:17" s="182" customFormat="1" ht="18" customHeight="1" thickTop="1">
      <c r="A9" s="189" t="s">
        <v>222</v>
      </c>
      <c r="B9" s="188">
        <v>235034</v>
      </c>
      <c r="C9" s="184">
        <v>29</v>
      </c>
      <c r="D9" s="184">
        <f aca="true" t="shared" si="3" ref="D9:D57">C9+B9</f>
        <v>235063</v>
      </c>
      <c r="E9" s="187">
        <f>D9/$D$8</f>
        <v>0.1339869001631922</v>
      </c>
      <c r="F9" s="185">
        <v>231418</v>
      </c>
      <c r="G9" s="184">
        <v>37</v>
      </c>
      <c r="H9" s="184">
        <f t="shared" si="0"/>
        <v>231455</v>
      </c>
      <c r="I9" s="186">
        <f>(D9/H9-1)</f>
        <v>0.015588343306474295</v>
      </c>
      <c r="J9" s="185">
        <v>894804</v>
      </c>
      <c r="K9" s="184">
        <v>242</v>
      </c>
      <c r="L9" s="184">
        <f t="shared" si="1"/>
        <v>895046</v>
      </c>
      <c r="M9" s="186">
        <f>(L9/$L$8)</f>
        <v>0.12724926394704655</v>
      </c>
      <c r="N9" s="185">
        <v>887385</v>
      </c>
      <c r="O9" s="184">
        <v>278</v>
      </c>
      <c r="P9" s="184">
        <f t="shared" si="2"/>
        <v>887663</v>
      </c>
      <c r="Q9" s="183">
        <f>(L9/P9-1)</f>
        <v>0.008317345659332398</v>
      </c>
    </row>
    <row r="10" spans="1:17" s="182" customFormat="1" ht="18" customHeight="1">
      <c r="A10" s="189" t="s">
        <v>223</v>
      </c>
      <c r="B10" s="188">
        <v>182598</v>
      </c>
      <c r="C10" s="184">
        <v>20</v>
      </c>
      <c r="D10" s="184">
        <f t="shared" si="3"/>
        <v>182618</v>
      </c>
      <c r="E10" s="187">
        <f>D10/$D$8</f>
        <v>0.10409302924748613</v>
      </c>
      <c r="F10" s="185">
        <v>173807</v>
      </c>
      <c r="G10" s="184">
        <v>242</v>
      </c>
      <c r="H10" s="184">
        <f t="shared" si="0"/>
        <v>174049</v>
      </c>
      <c r="I10" s="186">
        <f>(D10/H10-1)</f>
        <v>0.04923326189751154</v>
      </c>
      <c r="J10" s="185">
        <v>690945</v>
      </c>
      <c r="K10" s="184">
        <v>461</v>
      </c>
      <c r="L10" s="184">
        <f t="shared" si="1"/>
        <v>691406</v>
      </c>
      <c r="M10" s="186">
        <f>(L10/$L$8)</f>
        <v>0.09829763452221636</v>
      </c>
      <c r="N10" s="185">
        <v>658425</v>
      </c>
      <c r="O10" s="184">
        <v>519</v>
      </c>
      <c r="P10" s="184">
        <f t="shared" si="2"/>
        <v>658944</v>
      </c>
      <c r="Q10" s="183">
        <f>(L10/P10-1)</f>
        <v>0.0492636703574203</v>
      </c>
    </row>
    <row r="11" spans="1:17" s="182" customFormat="1" ht="18" customHeight="1">
      <c r="A11" s="189" t="s">
        <v>224</v>
      </c>
      <c r="B11" s="188">
        <v>142606</v>
      </c>
      <c r="C11" s="184">
        <v>724</v>
      </c>
      <c r="D11" s="184">
        <f t="shared" si="3"/>
        <v>143330</v>
      </c>
      <c r="E11" s="187">
        <f>D11/$D$8</f>
        <v>0.08169870375342074</v>
      </c>
      <c r="F11" s="185">
        <v>134130</v>
      </c>
      <c r="G11" s="184">
        <v>646</v>
      </c>
      <c r="H11" s="184">
        <f t="shared" si="0"/>
        <v>134776</v>
      </c>
      <c r="I11" s="186">
        <f>(D11/H11-1)</f>
        <v>0.06346827328307714</v>
      </c>
      <c r="J11" s="185">
        <v>596362</v>
      </c>
      <c r="K11" s="184">
        <v>2640</v>
      </c>
      <c r="L11" s="184">
        <f t="shared" si="1"/>
        <v>599002</v>
      </c>
      <c r="M11" s="186">
        <f>(L11/$L$8)</f>
        <v>0.08516049856969227</v>
      </c>
      <c r="N11" s="185">
        <v>545624</v>
      </c>
      <c r="O11" s="184">
        <v>2652</v>
      </c>
      <c r="P11" s="184">
        <f t="shared" si="2"/>
        <v>548276</v>
      </c>
      <c r="Q11" s="183">
        <f>(L11/P11-1)</f>
        <v>0.09251909622161092</v>
      </c>
    </row>
    <row r="12" spans="1:17" s="182" customFormat="1" ht="18" customHeight="1">
      <c r="A12" s="189" t="s">
        <v>225</v>
      </c>
      <c r="B12" s="188">
        <v>124812</v>
      </c>
      <c r="C12" s="184">
        <v>235</v>
      </c>
      <c r="D12" s="184">
        <f t="shared" si="3"/>
        <v>125047</v>
      </c>
      <c r="E12" s="187">
        <f>D12/$D$8</f>
        <v>0.07127731673937071</v>
      </c>
      <c r="F12" s="185">
        <v>111704</v>
      </c>
      <c r="G12" s="184">
        <v>423</v>
      </c>
      <c r="H12" s="184">
        <f>G12+F12</f>
        <v>112127</v>
      </c>
      <c r="I12" s="186">
        <f>(D12/H12-1)</f>
        <v>0.11522648425446147</v>
      </c>
      <c r="J12" s="185">
        <v>483042</v>
      </c>
      <c r="K12" s="184">
        <v>2790</v>
      </c>
      <c r="L12" s="184">
        <f>K12+J12</f>
        <v>485832</v>
      </c>
      <c r="M12" s="186">
        <f>(L12/$L$8)</f>
        <v>0.06907104707682234</v>
      </c>
      <c r="N12" s="185">
        <v>415023</v>
      </c>
      <c r="O12" s="184">
        <v>2419</v>
      </c>
      <c r="P12" s="184">
        <f>O12+N12</f>
        <v>417442</v>
      </c>
      <c r="Q12" s="183">
        <f>(L12/P12-1)</f>
        <v>0.16383114300908863</v>
      </c>
    </row>
    <row r="13" spans="1:17" s="182" customFormat="1" ht="18" customHeight="1">
      <c r="A13" s="189" t="s">
        <v>226</v>
      </c>
      <c r="B13" s="188">
        <v>89870</v>
      </c>
      <c r="C13" s="184">
        <v>118</v>
      </c>
      <c r="D13" s="184">
        <f t="shared" si="3"/>
        <v>89988</v>
      </c>
      <c r="E13" s="187">
        <f aca="true" t="shared" si="4" ref="E13:E21">D13/$D$8</f>
        <v>0.05129353905925365</v>
      </c>
      <c r="F13" s="185">
        <v>69224</v>
      </c>
      <c r="G13" s="184">
        <v>257</v>
      </c>
      <c r="H13" s="184">
        <f aca="true" t="shared" si="5" ref="H13:H21">G13+F13</f>
        <v>69481</v>
      </c>
      <c r="I13" s="186">
        <f aca="true" t="shared" si="6" ref="I13:I21">(D13/H13-1)</f>
        <v>0.29514543544278293</v>
      </c>
      <c r="J13" s="185">
        <v>337069</v>
      </c>
      <c r="K13" s="184">
        <v>733</v>
      </c>
      <c r="L13" s="184">
        <f aca="true" t="shared" si="7" ref="L13:L21">K13+J13</f>
        <v>337802</v>
      </c>
      <c r="M13" s="186">
        <f aca="true" t="shared" si="8" ref="M13:M21">(L13/$L$8)</f>
        <v>0.04802552702301359</v>
      </c>
      <c r="N13" s="185">
        <v>278746</v>
      </c>
      <c r="O13" s="184">
        <v>548</v>
      </c>
      <c r="P13" s="184">
        <f aca="true" t="shared" si="9" ref="P13:P21">O13+N13</f>
        <v>279294</v>
      </c>
      <c r="Q13" s="183">
        <f aca="true" t="shared" si="10" ref="Q13:Q21">(L13/P13-1)</f>
        <v>0.20948534519180506</v>
      </c>
    </row>
    <row r="14" spans="1:17" s="182" customFormat="1" ht="18" customHeight="1">
      <c r="A14" s="189" t="s">
        <v>227</v>
      </c>
      <c r="B14" s="188">
        <v>75986</v>
      </c>
      <c r="C14" s="184">
        <v>690</v>
      </c>
      <c r="D14" s="184">
        <f t="shared" si="3"/>
        <v>76676</v>
      </c>
      <c r="E14" s="187">
        <f t="shared" si="4"/>
        <v>0.043705642984701656</v>
      </c>
      <c r="F14" s="185">
        <v>61427</v>
      </c>
      <c r="G14" s="184">
        <v>200</v>
      </c>
      <c r="H14" s="184">
        <f t="shared" si="5"/>
        <v>61627</v>
      </c>
      <c r="I14" s="186">
        <f t="shared" si="6"/>
        <v>0.2441949145666673</v>
      </c>
      <c r="J14" s="185">
        <v>276562</v>
      </c>
      <c r="K14" s="184">
        <v>932</v>
      </c>
      <c r="L14" s="184">
        <f t="shared" si="7"/>
        <v>277494</v>
      </c>
      <c r="M14" s="186">
        <f t="shared" si="8"/>
        <v>0.039451499978461146</v>
      </c>
      <c r="N14" s="185">
        <v>232342</v>
      </c>
      <c r="O14" s="184">
        <v>744</v>
      </c>
      <c r="P14" s="184">
        <f t="shared" si="9"/>
        <v>233086</v>
      </c>
      <c r="Q14" s="183">
        <f t="shared" si="10"/>
        <v>0.19052195327046673</v>
      </c>
    </row>
    <row r="15" spans="1:17" s="182" customFormat="1" ht="18" customHeight="1">
      <c r="A15" s="189" t="s">
        <v>228</v>
      </c>
      <c r="B15" s="188">
        <v>75873</v>
      </c>
      <c r="C15" s="184">
        <v>475</v>
      </c>
      <c r="D15" s="184">
        <f t="shared" si="3"/>
        <v>76348</v>
      </c>
      <c r="E15" s="187">
        <f t="shared" si="4"/>
        <v>0.043518681603057045</v>
      </c>
      <c r="F15" s="185">
        <v>57321</v>
      </c>
      <c r="G15" s="184">
        <v>1017</v>
      </c>
      <c r="H15" s="184">
        <f t="shared" si="5"/>
        <v>58338</v>
      </c>
      <c r="I15" s="186">
        <f t="shared" si="6"/>
        <v>0.3087181596900819</v>
      </c>
      <c r="J15" s="185">
        <v>314197</v>
      </c>
      <c r="K15" s="184">
        <v>527</v>
      </c>
      <c r="L15" s="184">
        <f t="shared" si="7"/>
        <v>314724</v>
      </c>
      <c r="M15" s="186">
        <f t="shared" si="8"/>
        <v>0.044744512959635906</v>
      </c>
      <c r="N15" s="185">
        <v>239263</v>
      </c>
      <c r="O15" s="184">
        <v>3497</v>
      </c>
      <c r="P15" s="184">
        <f t="shared" si="9"/>
        <v>242760</v>
      </c>
      <c r="Q15" s="183">
        <f t="shared" si="10"/>
        <v>0.29644092931290156</v>
      </c>
    </row>
    <row r="16" spans="1:17" s="182" customFormat="1" ht="18" customHeight="1">
      <c r="A16" s="189" t="s">
        <v>229</v>
      </c>
      <c r="B16" s="188">
        <v>59136</v>
      </c>
      <c r="C16" s="184">
        <v>23</v>
      </c>
      <c r="D16" s="184">
        <f t="shared" si="3"/>
        <v>59159</v>
      </c>
      <c r="E16" s="187">
        <f t="shared" si="4"/>
        <v>0.03372087919729727</v>
      </c>
      <c r="F16" s="185">
        <v>38650</v>
      </c>
      <c r="G16" s="184">
        <v>287</v>
      </c>
      <c r="H16" s="184">
        <f t="shared" si="5"/>
        <v>38937</v>
      </c>
      <c r="I16" s="186">
        <f t="shared" si="6"/>
        <v>0.5193517733775073</v>
      </c>
      <c r="J16" s="185">
        <v>228484</v>
      </c>
      <c r="K16" s="184">
        <v>78</v>
      </c>
      <c r="L16" s="184">
        <f t="shared" si="7"/>
        <v>228562</v>
      </c>
      <c r="M16" s="186">
        <f t="shared" si="8"/>
        <v>0.032494806151041236</v>
      </c>
      <c r="N16" s="185">
        <v>146753</v>
      </c>
      <c r="O16" s="184">
        <v>410</v>
      </c>
      <c r="P16" s="184">
        <f t="shared" si="9"/>
        <v>147163</v>
      </c>
      <c r="Q16" s="183">
        <f t="shared" si="10"/>
        <v>0.5531213688223262</v>
      </c>
    </row>
    <row r="17" spans="1:17" s="182" customFormat="1" ht="18" customHeight="1">
      <c r="A17" s="189" t="s">
        <v>230</v>
      </c>
      <c r="B17" s="188">
        <v>53137</v>
      </c>
      <c r="C17" s="184">
        <v>772</v>
      </c>
      <c r="D17" s="184">
        <f t="shared" si="3"/>
        <v>53909</v>
      </c>
      <c r="E17" s="187">
        <f t="shared" si="4"/>
        <v>0.03072835708255884</v>
      </c>
      <c r="F17" s="185">
        <v>32074</v>
      </c>
      <c r="G17" s="184">
        <v>11471</v>
      </c>
      <c r="H17" s="184">
        <f t="shared" si="5"/>
        <v>43545</v>
      </c>
      <c r="I17" s="186">
        <f t="shared" si="6"/>
        <v>0.2380066597772419</v>
      </c>
      <c r="J17" s="185">
        <v>222618</v>
      </c>
      <c r="K17" s="184">
        <v>40364</v>
      </c>
      <c r="L17" s="184">
        <f t="shared" si="7"/>
        <v>262982</v>
      </c>
      <c r="M17" s="186">
        <f t="shared" si="8"/>
        <v>0.03738831962974216</v>
      </c>
      <c r="N17" s="185">
        <v>158377</v>
      </c>
      <c r="O17" s="184">
        <v>42880</v>
      </c>
      <c r="P17" s="184">
        <f t="shared" si="9"/>
        <v>201257</v>
      </c>
      <c r="Q17" s="183">
        <f t="shared" si="10"/>
        <v>0.30669740679827284</v>
      </c>
    </row>
    <row r="18" spans="1:17" s="182" customFormat="1" ht="18" customHeight="1">
      <c r="A18" s="189" t="s">
        <v>231</v>
      </c>
      <c r="B18" s="188">
        <v>41672</v>
      </c>
      <c r="C18" s="184">
        <v>159</v>
      </c>
      <c r="D18" s="184">
        <f t="shared" si="3"/>
        <v>41831</v>
      </c>
      <c r="E18" s="187">
        <f t="shared" si="4"/>
        <v>0.023843846206023464</v>
      </c>
      <c r="F18" s="185">
        <v>36383</v>
      </c>
      <c r="G18" s="184">
        <v>2</v>
      </c>
      <c r="H18" s="184">
        <f t="shared" si="5"/>
        <v>36385</v>
      </c>
      <c r="I18" s="186">
        <f t="shared" si="6"/>
        <v>0.14967706472447428</v>
      </c>
      <c r="J18" s="185">
        <v>166423</v>
      </c>
      <c r="K18" s="184">
        <v>336</v>
      </c>
      <c r="L18" s="184">
        <f t="shared" si="7"/>
        <v>166759</v>
      </c>
      <c r="M18" s="186">
        <f t="shared" si="8"/>
        <v>0.023708233997521398</v>
      </c>
      <c r="N18" s="185">
        <v>133979</v>
      </c>
      <c r="O18" s="184">
        <v>15</v>
      </c>
      <c r="P18" s="184">
        <f t="shared" si="9"/>
        <v>133994</v>
      </c>
      <c r="Q18" s="183">
        <f t="shared" si="10"/>
        <v>0.24452587429287886</v>
      </c>
    </row>
    <row r="19" spans="1:17" s="182" customFormat="1" ht="18" customHeight="1">
      <c r="A19" s="189" t="s">
        <v>232</v>
      </c>
      <c r="B19" s="188">
        <v>38131</v>
      </c>
      <c r="C19" s="184">
        <v>237</v>
      </c>
      <c r="D19" s="184">
        <f t="shared" si="3"/>
        <v>38368</v>
      </c>
      <c r="E19" s="187">
        <f t="shared" si="4"/>
        <v>0.021869921618720763</v>
      </c>
      <c r="F19" s="185">
        <v>46413</v>
      </c>
      <c r="G19" s="184">
        <v>8</v>
      </c>
      <c r="H19" s="184">
        <f t="shared" si="5"/>
        <v>46421</v>
      </c>
      <c r="I19" s="186">
        <f t="shared" si="6"/>
        <v>-0.17347752094957025</v>
      </c>
      <c r="J19" s="185">
        <v>165449</v>
      </c>
      <c r="K19" s="184">
        <v>251</v>
      </c>
      <c r="L19" s="184">
        <f t="shared" si="7"/>
        <v>165700</v>
      </c>
      <c r="M19" s="186">
        <f t="shared" si="8"/>
        <v>0.023557675288226096</v>
      </c>
      <c r="N19" s="185">
        <v>187739</v>
      </c>
      <c r="O19" s="184">
        <v>50</v>
      </c>
      <c r="P19" s="184">
        <f t="shared" si="9"/>
        <v>187789</v>
      </c>
      <c r="Q19" s="183">
        <f t="shared" si="10"/>
        <v>-0.11762669804940651</v>
      </c>
    </row>
    <row r="20" spans="1:17" s="182" customFormat="1" ht="18" customHeight="1">
      <c r="A20" s="189" t="s">
        <v>233</v>
      </c>
      <c r="B20" s="188">
        <v>36751</v>
      </c>
      <c r="C20" s="184">
        <v>0</v>
      </c>
      <c r="D20" s="184">
        <f t="shared" si="3"/>
        <v>36751</v>
      </c>
      <c r="E20" s="187">
        <f t="shared" si="4"/>
        <v>0.020948224807381326</v>
      </c>
      <c r="F20" s="185">
        <v>42141</v>
      </c>
      <c r="G20" s="184">
        <v>27</v>
      </c>
      <c r="H20" s="184">
        <f t="shared" si="5"/>
        <v>42168</v>
      </c>
      <c r="I20" s="186">
        <f t="shared" si="6"/>
        <v>-0.12846234111174348</v>
      </c>
      <c r="J20" s="185">
        <v>147950</v>
      </c>
      <c r="K20" s="184">
        <v>11</v>
      </c>
      <c r="L20" s="184">
        <f t="shared" si="7"/>
        <v>147961</v>
      </c>
      <c r="M20" s="186">
        <f t="shared" si="8"/>
        <v>0.02103571027954871</v>
      </c>
      <c r="N20" s="185">
        <v>159879</v>
      </c>
      <c r="O20" s="184">
        <v>54</v>
      </c>
      <c r="P20" s="184">
        <f t="shared" si="9"/>
        <v>159933</v>
      </c>
      <c r="Q20" s="183">
        <f t="shared" si="10"/>
        <v>-0.0748563460949272</v>
      </c>
    </row>
    <row r="21" spans="1:17" s="182" customFormat="1" ht="18" customHeight="1">
      <c r="A21" s="189" t="s">
        <v>234</v>
      </c>
      <c r="B21" s="188">
        <v>25993</v>
      </c>
      <c r="C21" s="184">
        <v>12</v>
      </c>
      <c r="D21" s="184">
        <f t="shared" si="3"/>
        <v>26005</v>
      </c>
      <c r="E21" s="187">
        <f t="shared" si="4"/>
        <v>0.014822959541671014</v>
      </c>
      <c r="F21" s="185">
        <v>23497</v>
      </c>
      <c r="G21" s="184">
        <v>6</v>
      </c>
      <c r="H21" s="184">
        <f t="shared" si="5"/>
        <v>23503</v>
      </c>
      <c r="I21" s="186">
        <f t="shared" si="6"/>
        <v>0.10645449517082928</v>
      </c>
      <c r="J21" s="185">
        <v>108825</v>
      </c>
      <c r="K21" s="184">
        <v>62</v>
      </c>
      <c r="L21" s="184">
        <f t="shared" si="7"/>
        <v>108887</v>
      </c>
      <c r="M21" s="186">
        <f t="shared" si="8"/>
        <v>0.015480534635540584</v>
      </c>
      <c r="N21" s="185">
        <v>102139</v>
      </c>
      <c r="O21" s="184">
        <v>89</v>
      </c>
      <c r="P21" s="184">
        <f t="shared" si="9"/>
        <v>102228</v>
      </c>
      <c r="Q21" s="183">
        <f t="shared" si="10"/>
        <v>0.06513870955119927</v>
      </c>
    </row>
    <row r="22" spans="1:17" s="182" customFormat="1" ht="18" customHeight="1">
      <c r="A22" s="189" t="s">
        <v>235</v>
      </c>
      <c r="B22" s="188">
        <v>25296</v>
      </c>
      <c r="C22" s="184">
        <v>0</v>
      </c>
      <c r="D22" s="184">
        <f t="shared" si="3"/>
        <v>25296</v>
      </c>
      <c r="E22" s="187">
        <f>D22/$D$8</f>
        <v>0.014418826555128243</v>
      </c>
      <c r="F22" s="185">
        <v>17841</v>
      </c>
      <c r="G22" s="184"/>
      <c r="H22" s="184">
        <f>G22+F22</f>
        <v>17841</v>
      </c>
      <c r="I22" s="186">
        <f>(D22/H22-1)</f>
        <v>0.4178577434000337</v>
      </c>
      <c r="J22" s="185">
        <v>92183</v>
      </c>
      <c r="K22" s="184">
        <v>46</v>
      </c>
      <c r="L22" s="184">
        <f>K22+J22</f>
        <v>92229</v>
      </c>
      <c r="M22" s="186">
        <f>(L22/$L$8)</f>
        <v>0.013112256090270396</v>
      </c>
      <c r="N22" s="185">
        <v>70858</v>
      </c>
      <c r="O22" s="184">
        <v>195</v>
      </c>
      <c r="P22" s="184">
        <f>O22+N22</f>
        <v>71053</v>
      </c>
      <c r="Q22" s="183">
        <f>(L22/P22-1)</f>
        <v>0.2980310472464216</v>
      </c>
    </row>
    <row r="23" spans="1:17" s="182" customFormat="1" ht="18" customHeight="1">
      <c r="A23" s="189" t="s">
        <v>236</v>
      </c>
      <c r="B23" s="188">
        <v>23110</v>
      </c>
      <c r="C23" s="184">
        <v>811</v>
      </c>
      <c r="D23" s="184">
        <f t="shared" si="3"/>
        <v>23921</v>
      </c>
      <c r="E23" s="187">
        <f>D23/$D$8</f>
        <v>0.01363507076317294</v>
      </c>
      <c r="F23" s="185">
        <v>25880</v>
      </c>
      <c r="G23" s="184">
        <v>1028</v>
      </c>
      <c r="H23" s="184">
        <f>G23+F23</f>
        <v>26908</v>
      </c>
      <c r="I23" s="186">
        <f>(D23/H23-1)</f>
        <v>-0.11100787869778506</v>
      </c>
      <c r="J23" s="185">
        <v>91447</v>
      </c>
      <c r="K23" s="184">
        <v>3812</v>
      </c>
      <c r="L23" s="184">
        <f>K23+J23</f>
        <v>95259</v>
      </c>
      <c r="M23" s="186">
        <f>(L23/$L$8)</f>
        <v>0.013543033133863184</v>
      </c>
      <c r="N23" s="185">
        <v>97917</v>
      </c>
      <c r="O23" s="184">
        <v>5144</v>
      </c>
      <c r="P23" s="184">
        <f>O23+N23</f>
        <v>103061</v>
      </c>
      <c r="Q23" s="183">
        <f>(L23/P23-1)</f>
        <v>-0.07570273915448134</v>
      </c>
    </row>
    <row r="24" spans="1:17" s="182" customFormat="1" ht="18" customHeight="1">
      <c r="A24" s="189" t="s">
        <v>237</v>
      </c>
      <c r="B24" s="188">
        <v>22936</v>
      </c>
      <c r="C24" s="184">
        <v>34</v>
      </c>
      <c r="D24" s="184">
        <f t="shared" si="3"/>
        <v>22970</v>
      </c>
      <c r="E24" s="187">
        <f>D24/$D$8</f>
        <v>0.013092996757246036</v>
      </c>
      <c r="F24" s="185">
        <v>21514</v>
      </c>
      <c r="G24" s="184">
        <v>492</v>
      </c>
      <c r="H24" s="184">
        <f>G24+F24</f>
        <v>22006</v>
      </c>
      <c r="I24" s="186">
        <f>(D24/H24-1)</f>
        <v>0.04380623466327371</v>
      </c>
      <c r="J24" s="185">
        <v>85123</v>
      </c>
      <c r="K24" s="184">
        <v>160</v>
      </c>
      <c r="L24" s="184">
        <f>K24+J24</f>
        <v>85283</v>
      </c>
      <c r="M24" s="186">
        <f>(L24/$L$8)</f>
        <v>0.012124738814760326</v>
      </c>
      <c r="N24" s="185">
        <v>83382</v>
      </c>
      <c r="O24" s="184">
        <v>690</v>
      </c>
      <c r="P24" s="184">
        <f>O24+N24</f>
        <v>84072</v>
      </c>
      <c r="Q24" s="183">
        <f>(L24/P24-1)</f>
        <v>0.01440432010657533</v>
      </c>
    </row>
    <row r="25" spans="1:17" s="182" customFormat="1" ht="18" customHeight="1">
      <c r="A25" s="189" t="s">
        <v>238</v>
      </c>
      <c r="B25" s="188">
        <v>21569</v>
      </c>
      <c r="C25" s="184">
        <v>16</v>
      </c>
      <c r="D25" s="184">
        <f t="shared" si="3"/>
        <v>21585</v>
      </c>
      <c r="E25" s="187">
        <f aca="true" t="shared" si="11" ref="E25:E38">D25/$D$8</f>
        <v>0.012303540923167423</v>
      </c>
      <c r="F25" s="185">
        <v>14315</v>
      </c>
      <c r="G25" s="184">
        <v>1677</v>
      </c>
      <c r="H25" s="184">
        <f t="shared" si="0"/>
        <v>15992</v>
      </c>
      <c r="I25" s="186">
        <f aca="true" t="shared" si="12" ref="I25:I38">(D25/H25-1)</f>
        <v>0.34973736868434213</v>
      </c>
      <c r="J25" s="185">
        <v>73451</v>
      </c>
      <c r="K25" s="184">
        <v>7696</v>
      </c>
      <c r="L25" s="184">
        <f t="shared" si="1"/>
        <v>81147</v>
      </c>
      <c r="M25" s="186">
        <f aca="true" t="shared" si="13" ref="M25:M38">(L25/$L$8)</f>
        <v>0.011536721041724098</v>
      </c>
      <c r="N25" s="185">
        <v>74424</v>
      </c>
      <c r="O25" s="184">
        <v>8114</v>
      </c>
      <c r="P25" s="184">
        <f t="shared" si="2"/>
        <v>82538</v>
      </c>
      <c r="Q25" s="183">
        <f aca="true" t="shared" si="14" ref="Q25:Q38">(L25/P25-1)</f>
        <v>-0.01685284353873362</v>
      </c>
    </row>
    <row r="26" spans="1:17" s="182" customFormat="1" ht="18" customHeight="1">
      <c r="A26" s="189" t="s">
        <v>239</v>
      </c>
      <c r="B26" s="188">
        <v>20450</v>
      </c>
      <c r="C26" s="184">
        <v>45</v>
      </c>
      <c r="D26" s="184">
        <f t="shared" si="3"/>
        <v>20495</v>
      </c>
      <c r="E26" s="187">
        <f t="shared" si="11"/>
        <v>0.011682236331726492</v>
      </c>
      <c r="F26" s="185">
        <v>18049</v>
      </c>
      <c r="G26" s="184">
        <v>10</v>
      </c>
      <c r="H26" s="184">
        <f>G26+F26</f>
        <v>18059</v>
      </c>
      <c r="I26" s="186">
        <f t="shared" si="12"/>
        <v>0.13489118998837135</v>
      </c>
      <c r="J26" s="185">
        <v>90351</v>
      </c>
      <c r="K26" s="184">
        <v>65</v>
      </c>
      <c r="L26" s="184">
        <f>K26+J26</f>
        <v>90416</v>
      </c>
      <c r="M26" s="186">
        <f t="shared" si="13"/>
        <v>0.012854500717321972</v>
      </c>
      <c r="N26" s="185">
        <v>74901</v>
      </c>
      <c r="O26" s="184">
        <v>41</v>
      </c>
      <c r="P26" s="184">
        <f>O26+N26</f>
        <v>74942</v>
      </c>
      <c r="Q26" s="183">
        <f t="shared" si="14"/>
        <v>0.20647967761735742</v>
      </c>
    </row>
    <row r="27" spans="1:17" s="182" customFormat="1" ht="18" customHeight="1">
      <c r="A27" s="189" t="s">
        <v>240</v>
      </c>
      <c r="B27" s="188">
        <v>18245</v>
      </c>
      <c r="C27" s="184">
        <v>166</v>
      </c>
      <c r="D27" s="184">
        <f t="shared" si="3"/>
        <v>18411</v>
      </c>
      <c r="E27" s="187">
        <f t="shared" si="11"/>
        <v>0.010494347553228419</v>
      </c>
      <c r="F27" s="185">
        <v>17448</v>
      </c>
      <c r="G27" s="184">
        <v>623</v>
      </c>
      <c r="H27" s="184">
        <f>G27+F27</f>
        <v>18071</v>
      </c>
      <c r="I27" s="186">
        <f t="shared" si="12"/>
        <v>0.01881467544684856</v>
      </c>
      <c r="J27" s="185">
        <v>76361</v>
      </c>
      <c r="K27" s="184">
        <v>710</v>
      </c>
      <c r="L27" s="184">
        <f>K27+J27</f>
        <v>77071</v>
      </c>
      <c r="M27" s="186">
        <f t="shared" si="13"/>
        <v>0.010957233507174854</v>
      </c>
      <c r="N27" s="185">
        <v>67234</v>
      </c>
      <c r="O27" s="184">
        <v>1399</v>
      </c>
      <c r="P27" s="184">
        <f>O27+N27</f>
        <v>68633</v>
      </c>
      <c r="Q27" s="183">
        <f t="shared" si="14"/>
        <v>0.12294377340346485</v>
      </c>
    </row>
    <row r="28" spans="1:17" s="182" customFormat="1" ht="18" customHeight="1">
      <c r="A28" s="189" t="s">
        <v>241</v>
      </c>
      <c r="B28" s="188">
        <v>16658</v>
      </c>
      <c r="C28" s="184">
        <v>320</v>
      </c>
      <c r="D28" s="184">
        <f t="shared" si="3"/>
        <v>16978</v>
      </c>
      <c r="E28" s="187">
        <f t="shared" si="11"/>
        <v>0.00967753151695791</v>
      </c>
      <c r="F28" s="185">
        <v>17338</v>
      </c>
      <c r="G28" s="184">
        <v>302</v>
      </c>
      <c r="H28" s="184">
        <f>G28+F28</f>
        <v>17640</v>
      </c>
      <c r="I28" s="186">
        <f t="shared" si="12"/>
        <v>-0.03752834467120181</v>
      </c>
      <c r="J28" s="185">
        <v>65191</v>
      </c>
      <c r="K28" s="184">
        <v>1669</v>
      </c>
      <c r="L28" s="184">
        <f>K28+J28</f>
        <v>66860</v>
      </c>
      <c r="M28" s="186">
        <f t="shared" si="13"/>
        <v>0.009505529087331302</v>
      </c>
      <c r="N28" s="185">
        <v>68015</v>
      </c>
      <c r="O28" s="184">
        <v>1475</v>
      </c>
      <c r="P28" s="184">
        <f>O28+N28</f>
        <v>69490</v>
      </c>
      <c r="Q28" s="183">
        <f t="shared" si="14"/>
        <v>-0.03784717225500067</v>
      </c>
    </row>
    <row r="29" spans="1:17" s="182" customFormat="1" ht="18" customHeight="1">
      <c r="A29" s="189" t="s">
        <v>242</v>
      </c>
      <c r="B29" s="188">
        <v>16282</v>
      </c>
      <c r="C29" s="184">
        <v>199</v>
      </c>
      <c r="D29" s="184">
        <f t="shared" si="3"/>
        <v>16481</v>
      </c>
      <c r="E29" s="187">
        <f t="shared" si="11"/>
        <v>0.009394239423429339</v>
      </c>
      <c r="F29" s="185">
        <v>15021</v>
      </c>
      <c r="G29" s="184">
        <v>15</v>
      </c>
      <c r="H29" s="184">
        <f t="shared" si="0"/>
        <v>15036</v>
      </c>
      <c r="I29" s="186">
        <f t="shared" si="12"/>
        <v>0.09610268688480983</v>
      </c>
      <c r="J29" s="185">
        <v>69112</v>
      </c>
      <c r="K29" s="184">
        <v>199</v>
      </c>
      <c r="L29" s="184">
        <f t="shared" si="1"/>
        <v>69311</v>
      </c>
      <c r="M29" s="186">
        <f t="shared" si="13"/>
        <v>0.009853989329524677</v>
      </c>
      <c r="N29" s="185">
        <v>67827</v>
      </c>
      <c r="O29" s="184">
        <v>40</v>
      </c>
      <c r="P29" s="184">
        <f t="shared" si="2"/>
        <v>67867</v>
      </c>
      <c r="Q29" s="183">
        <f t="shared" si="14"/>
        <v>0.021276909248972187</v>
      </c>
    </row>
    <row r="30" spans="1:17" s="182" customFormat="1" ht="18" customHeight="1">
      <c r="A30" s="189" t="s">
        <v>243</v>
      </c>
      <c r="B30" s="188">
        <v>15194</v>
      </c>
      <c r="C30" s="184">
        <v>55</v>
      </c>
      <c r="D30" s="184">
        <f t="shared" si="3"/>
        <v>15249</v>
      </c>
      <c r="E30" s="187">
        <f t="shared" si="11"/>
        <v>0.008691994233837388</v>
      </c>
      <c r="F30" s="185">
        <v>13680</v>
      </c>
      <c r="G30" s="184">
        <v>3</v>
      </c>
      <c r="H30" s="184">
        <f>G30+F30</f>
        <v>13683</v>
      </c>
      <c r="I30" s="186">
        <f t="shared" si="12"/>
        <v>0.11444858583643946</v>
      </c>
      <c r="J30" s="185">
        <v>59357</v>
      </c>
      <c r="K30" s="184">
        <v>168</v>
      </c>
      <c r="L30" s="184">
        <f>K30+J30</f>
        <v>59525</v>
      </c>
      <c r="M30" s="186">
        <f t="shared" si="13"/>
        <v>0.008462707432297274</v>
      </c>
      <c r="N30" s="185">
        <v>50162</v>
      </c>
      <c r="O30" s="184">
        <v>249</v>
      </c>
      <c r="P30" s="184">
        <f>O30+N30</f>
        <v>50411</v>
      </c>
      <c r="Q30" s="183">
        <f t="shared" si="14"/>
        <v>0.1807938743528199</v>
      </c>
    </row>
    <row r="31" spans="1:17" s="182" customFormat="1" ht="18" customHeight="1">
      <c r="A31" s="189" t="s">
        <v>244</v>
      </c>
      <c r="B31" s="188">
        <v>15088</v>
      </c>
      <c r="C31" s="184">
        <v>73</v>
      </c>
      <c r="D31" s="184">
        <f t="shared" si="3"/>
        <v>15161</v>
      </c>
      <c r="E31" s="187">
        <f t="shared" si="11"/>
        <v>0.00864183386315225</v>
      </c>
      <c r="F31" s="185">
        <v>15344</v>
      </c>
      <c r="G31" s="184">
        <v>46</v>
      </c>
      <c r="H31" s="184">
        <f>G31+F31</f>
        <v>15390</v>
      </c>
      <c r="I31" s="186">
        <f t="shared" si="12"/>
        <v>-0.014879792072774567</v>
      </c>
      <c r="J31" s="185">
        <v>61209</v>
      </c>
      <c r="K31" s="184">
        <v>405</v>
      </c>
      <c r="L31" s="184">
        <f>K31+J31</f>
        <v>61614</v>
      </c>
      <c r="M31" s="186">
        <f t="shared" si="13"/>
        <v>0.008759701902285835</v>
      </c>
      <c r="N31" s="185">
        <v>60452</v>
      </c>
      <c r="O31" s="184">
        <v>247</v>
      </c>
      <c r="P31" s="184">
        <f>O31+N31</f>
        <v>60699</v>
      </c>
      <c r="Q31" s="183">
        <f t="shared" si="14"/>
        <v>0.015074383433005378</v>
      </c>
    </row>
    <row r="32" spans="1:17" s="182" customFormat="1" ht="18" customHeight="1">
      <c r="A32" s="189" t="s">
        <v>245</v>
      </c>
      <c r="B32" s="188">
        <v>12997</v>
      </c>
      <c r="C32" s="184">
        <v>78</v>
      </c>
      <c r="D32" s="184">
        <f t="shared" si="3"/>
        <v>13075</v>
      </c>
      <c r="E32" s="187">
        <f t="shared" si="11"/>
        <v>0.007452805076229513</v>
      </c>
      <c r="F32" s="185">
        <v>10202</v>
      </c>
      <c r="G32" s="184">
        <v>3479</v>
      </c>
      <c r="H32" s="184">
        <f>G32+F32</f>
        <v>13681</v>
      </c>
      <c r="I32" s="186">
        <f t="shared" si="12"/>
        <v>-0.044295007674877596</v>
      </c>
      <c r="J32" s="185">
        <v>53414</v>
      </c>
      <c r="K32" s="184">
        <v>14613</v>
      </c>
      <c r="L32" s="184">
        <f>K32+J32</f>
        <v>68027</v>
      </c>
      <c r="M32" s="186">
        <f t="shared" si="13"/>
        <v>0.009671442225903179</v>
      </c>
      <c r="N32" s="185">
        <v>43618</v>
      </c>
      <c r="O32" s="184">
        <v>12744</v>
      </c>
      <c r="P32" s="184">
        <f>O32+N32</f>
        <v>56362</v>
      </c>
      <c r="Q32" s="183">
        <f t="shared" si="14"/>
        <v>0.2069656861005642</v>
      </c>
    </row>
    <row r="33" spans="1:17" s="182" customFormat="1" ht="18" customHeight="1">
      <c r="A33" s="189" t="s">
        <v>246</v>
      </c>
      <c r="B33" s="188">
        <v>12085</v>
      </c>
      <c r="C33" s="184">
        <v>289</v>
      </c>
      <c r="D33" s="184">
        <f t="shared" si="3"/>
        <v>12374</v>
      </c>
      <c r="E33" s="187">
        <f t="shared" si="11"/>
        <v>0.007053232123385392</v>
      </c>
      <c r="F33" s="185">
        <v>16067</v>
      </c>
      <c r="G33" s="184">
        <v>51</v>
      </c>
      <c r="H33" s="184">
        <f>G33+F33</f>
        <v>16118</v>
      </c>
      <c r="I33" s="186">
        <f t="shared" si="12"/>
        <v>-0.2322868842288125</v>
      </c>
      <c r="J33" s="185">
        <v>47889</v>
      </c>
      <c r="K33" s="184">
        <v>2089</v>
      </c>
      <c r="L33" s="184">
        <f>K33+J33</f>
        <v>49978</v>
      </c>
      <c r="M33" s="186">
        <f t="shared" si="13"/>
        <v>0.007105404318376366</v>
      </c>
      <c r="N33" s="185">
        <v>57786</v>
      </c>
      <c r="O33" s="184">
        <v>300</v>
      </c>
      <c r="P33" s="184">
        <f>O33+N33</f>
        <v>58086</v>
      </c>
      <c r="Q33" s="183">
        <f t="shared" si="14"/>
        <v>-0.13958613090934135</v>
      </c>
    </row>
    <row r="34" spans="1:17" s="182" customFormat="1" ht="18" customHeight="1">
      <c r="A34" s="189" t="s">
        <v>247</v>
      </c>
      <c r="B34" s="188">
        <v>12143</v>
      </c>
      <c r="C34" s="184">
        <v>31</v>
      </c>
      <c r="D34" s="184">
        <f t="shared" si="3"/>
        <v>12174</v>
      </c>
      <c r="E34" s="187">
        <f t="shared" si="11"/>
        <v>0.006939231280919166</v>
      </c>
      <c r="F34" s="185">
        <v>12092</v>
      </c>
      <c r="G34" s="184">
        <v>1</v>
      </c>
      <c r="H34" s="184">
        <f>G34+F34</f>
        <v>12093</v>
      </c>
      <c r="I34" s="186">
        <f t="shared" si="12"/>
        <v>0.006698089804018759</v>
      </c>
      <c r="J34" s="185">
        <v>51815</v>
      </c>
      <c r="K34" s="184">
        <v>43</v>
      </c>
      <c r="L34" s="184">
        <f>K34+J34</f>
        <v>51858</v>
      </c>
      <c r="M34" s="186">
        <f t="shared" si="13"/>
        <v>0.007372685124301924</v>
      </c>
      <c r="N34" s="185">
        <v>45365</v>
      </c>
      <c r="O34" s="184">
        <v>29</v>
      </c>
      <c r="P34" s="184">
        <f>O34+N34</f>
        <v>45394</v>
      </c>
      <c r="Q34" s="183">
        <f t="shared" si="14"/>
        <v>0.14239767370137013</v>
      </c>
    </row>
    <row r="35" spans="1:17" s="182" customFormat="1" ht="18" customHeight="1">
      <c r="A35" s="189" t="s">
        <v>248</v>
      </c>
      <c r="B35" s="188">
        <v>11233</v>
      </c>
      <c r="C35" s="184">
        <v>0</v>
      </c>
      <c r="D35" s="184">
        <f t="shared" si="3"/>
        <v>11233</v>
      </c>
      <c r="E35" s="187">
        <f t="shared" si="11"/>
        <v>0.006402857317115574</v>
      </c>
      <c r="F35" s="185">
        <v>10920</v>
      </c>
      <c r="G35" s="184"/>
      <c r="H35" s="184">
        <f t="shared" si="0"/>
        <v>10920</v>
      </c>
      <c r="I35" s="186">
        <f t="shared" si="12"/>
        <v>0.02866300366300356</v>
      </c>
      <c r="J35" s="185">
        <v>47877</v>
      </c>
      <c r="K35" s="184">
        <v>44</v>
      </c>
      <c r="L35" s="184">
        <f t="shared" si="1"/>
        <v>47921</v>
      </c>
      <c r="M35" s="186">
        <f t="shared" si="13"/>
        <v>0.006812959308914198</v>
      </c>
      <c r="N35" s="185">
        <v>42676</v>
      </c>
      <c r="O35" s="184">
        <v>40</v>
      </c>
      <c r="P35" s="184">
        <f t="shared" si="2"/>
        <v>42716</v>
      </c>
      <c r="Q35" s="183">
        <f t="shared" si="14"/>
        <v>0.12185129693791552</v>
      </c>
    </row>
    <row r="36" spans="1:17" s="182" customFormat="1" ht="18" customHeight="1">
      <c r="A36" s="189" t="s">
        <v>249</v>
      </c>
      <c r="B36" s="188">
        <v>10096</v>
      </c>
      <c r="C36" s="184">
        <v>20</v>
      </c>
      <c r="D36" s="184">
        <f t="shared" si="3"/>
        <v>10116</v>
      </c>
      <c r="E36" s="187">
        <f t="shared" si="11"/>
        <v>0.005766162611941702</v>
      </c>
      <c r="F36" s="185">
        <v>10702</v>
      </c>
      <c r="G36" s="184">
        <v>336</v>
      </c>
      <c r="H36" s="184">
        <f t="shared" si="0"/>
        <v>11038</v>
      </c>
      <c r="I36" s="186">
        <f t="shared" si="12"/>
        <v>-0.08352962493205296</v>
      </c>
      <c r="J36" s="185">
        <v>39767</v>
      </c>
      <c r="K36" s="184">
        <v>7423</v>
      </c>
      <c r="L36" s="184">
        <f t="shared" si="1"/>
        <v>47190</v>
      </c>
      <c r="M36" s="186">
        <f t="shared" si="13"/>
        <v>0.00670903257001442</v>
      </c>
      <c r="N36" s="185">
        <v>46401</v>
      </c>
      <c r="O36" s="184">
        <v>2233</v>
      </c>
      <c r="P36" s="184">
        <f t="shared" si="2"/>
        <v>48634</v>
      </c>
      <c r="Q36" s="183">
        <f t="shared" si="14"/>
        <v>-0.029691162561171214</v>
      </c>
    </row>
    <row r="37" spans="1:17" s="182" customFormat="1" ht="18" customHeight="1">
      <c r="A37" s="189" t="s">
        <v>250</v>
      </c>
      <c r="B37" s="188">
        <v>9381</v>
      </c>
      <c r="C37" s="184">
        <v>42</v>
      </c>
      <c r="D37" s="184">
        <f t="shared" si="3"/>
        <v>9423</v>
      </c>
      <c r="E37" s="187">
        <f t="shared" si="11"/>
        <v>0.00537114969279623</v>
      </c>
      <c r="F37" s="185">
        <v>9352</v>
      </c>
      <c r="G37" s="184">
        <v>76</v>
      </c>
      <c r="H37" s="184">
        <f t="shared" si="0"/>
        <v>9428</v>
      </c>
      <c r="I37" s="186">
        <f t="shared" si="12"/>
        <v>-0.0005303351718285443</v>
      </c>
      <c r="J37" s="185">
        <v>38409</v>
      </c>
      <c r="K37" s="184">
        <v>225</v>
      </c>
      <c r="L37" s="184">
        <f t="shared" si="1"/>
        <v>38634</v>
      </c>
      <c r="M37" s="186">
        <f t="shared" si="13"/>
        <v>0.0054926205617702294</v>
      </c>
      <c r="N37" s="185">
        <v>33305</v>
      </c>
      <c r="O37" s="184">
        <v>326</v>
      </c>
      <c r="P37" s="184">
        <f t="shared" si="2"/>
        <v>33631</v>
      </c>
      <c r="Q37" s="183">
        <f t="shared" si="14"/>
        <v>0.14876155927566836</v>
      </c>
    </row>
    <row r="38" spans="1:17" s="182" customFormat="1" ht="18" customHeight="1">
      <c r="A38" s="189" t="s">
        <v>251</v>
      </c>
      <c r="B38" s="188">
        <v>9363</v>
      </c>
      <c r="C38" s="184">
        <v>24</v>
      </c>
      <c r="D38" s="184">
        <f t="shared" si="3"/>
        <v>9387</v>
      </c>
      <c r="E38" s="187">
        <f t="shared" si="11"/>
        <v>0.005350629541152309</v>
      </c>
      <c r="F38" s="185">
        <v>11652</v>
      </c>
      <c r="G38" s="184">
        <v>14</v>
      </c>
      <c r="H38" s="184">
        <f t="shared" si="0"/>
        <v>11666</v>
      </c>
      <c r="I38" s="186">
        <f t="shared" si="12"/>
        <v>-0.19535402022972737</v>
      </c>
      <c r="J38" s="185">
        <v>40318</v>
      </c>
      <c r="K38" s="184">
        <v>42</v>
      </c>
      <c r="L38" s="184">
        <f t="shared" si="1"/>
        <v>40360</v>
      </c>
      <c r="M38" s="186">
        <f t="shared" si="13"/>
        <v>0.005738007088912524</v>
      </c>
      <c r="N38" s="185">
        <v>45599</v>
      </c>
      <c r="O38" s="184">
        <v>25</v>
      </c>
      <c r="P38" s="184">
        <f t="shared" si="2"/>
        <v>45624</v>
      </c>
      <c r="Q38" s="183">
        <f t="shared" si="14"/>
        <v>-0.11537787129580923</v>
      </c>
    </row>
    <row r="39" spans="1:17" s="182" customFormat="1" ht="18" customHeight="1">
      <c r="A39" s="189" t="s">
        <v>252</v>
      </c>
      <c r="B39" s="188">
        <v>9126</v>
      </c>
      <c r="C39" s="184">
        <v>10</v>
      </c>
      <c r="D39" s="184">
        <f t="shared" si="3"/>
        <v>9136</v>
      </c>
      <c r="E39" s="187">
        <f aca="true" t="shared" si="15" ref="E39:E57">D39/$D$8</f>
        <v>0.005207558483857196</v>
      </c>
      <c r="F39" s="185">
        <v>6614</v>
      </c>
      <c r="G39" s="184">
        <v>2</v>
      </c>
      <c r="H39" s="184">
        <f t="shared" si="0"/>
        <v>6616</v>
      </c>
      <c r="I39" s="186">
        <f aca="true" t="shared" si="16" ref="I39:I57">(D39/H39-1)</f>
        <v>0.38089480048367585</v>
      </c>
      <c r="J39" s="185">
        <v>37368</v>
      </c>
      <c r="K39" s="184">
        <v>74</v>
      </c>
      <c r="L39" s="184">
        <f t="shared" si="1"/>
        <v>37442</v>
      </c>
      <c r="M39" s="186">
        <f aca="true" t="shared" si="17" ref="M39:M57">(L39/$L$8)</f>
        <v>0.0053231531571621095</v>
      </c>
      <c r="N39" s="185">
        <v>29289</v>
      </c>
      <c r="O39" s="184">
        <v>14</v>
      </c>
      <c r="P39" s="184">
        <f t="shared" si="2"/>
        <v>29303</v>
      </c>
      <c r="Q39" s="183">
        <f aca="true" t="shared" si="18" ref="Q39:Q57">(L39/P39-1)</f>
        <v>0.2777531310787291</v>
      </c>
    </row>
    <row r="40" spans="1:17" s="182" customFormat="1" ht="18" customHeight="1">
      <c r="A40" s="189" t="s">
        <v>253</v>
      </c>
      <c r="B40" s="188">
        <v>9123</v>
      </c>
      <c r="C40" s="184">
        <v>0</v>
      </c>
      <c r="D40" s="184">
        <f t="shared" si="3"/>
        <v>9123</v>
      </c>
      <c r="E40" s="187">
        <f t="shared" si="15"/>
        <v>0.005200148429096891</v>
      </c>
      <c r="F40" s="185">
        <v>9748</v>
      </c>
      <c r="G40" s="184">
        <v>6</v>
      </c>
      <c r="H40" s="184">
        <f t="shared" si="0"/>
        <v>9754</v>
      </c>
      <c r="I40" s="186">
        <f t="shared" si="16"/>
        <v>-0.06469140865286038</v>
      </c>
      <c r="J40" s="185">
        <v>33933</v>
      </c>
      <c r="K40" s="184">
        <v>4</v>
      </c>
      <c r="L40" s="184">
        <f t="shared" si="1"/>
        <v>33937</v>
      </c>
      <c r="M40" s="186">
        <f t="shared" si="17"/>
        <v>0.004824845058880682</v>
      </c>
      <c r="N40" s="185">
        <v>35046</v>
      </c>
      <c r="O40" s="184">
        <v>78</v>
      </c>
      <c r="P40" s="184">
        <f t="shared" si="2"/>
        <v>35124</v>
      </c>
      <c r="Q40" s="183">
        <f t="shared" si="18"/>
        <v>-0.03379455642865281</v>
      </c>
    </row>
    <row r="41" spans="1:17" s="182" customFormat="1" ht="18" customHeight="1">
      <c r="A41" s="189" t="s">
        <v>254</v>
      </c>
      <c r="B41" s="188">
        <v>7914</v>
      </c>
      <c r="C41" s="184">
        <v>24</v>
      </c>
      <c r="D41" s="184">
        <f t="shared" si="3"/>
        <v>7938</v>
      </c>
      <c r="E41" s="187">
        <f t="shared" si="15"/>
        <v>0.004524693437484503</v>
      </c>
      <c r="F41" s="185">
        <v>10046</v>
      </c>
      <c r="G41" s="184">
        <v>20</v>
      </c>
      <c r="H41" s="184">
        <f t="shared" si="0"/>
        <v>10066</v>
      </c>
      <c r="I41" s="186">
        <f t="shared" si="16"/>
        <v>-0.21140472878998606</v>
      </c>
      <c r="J41" s="185">
        <v>27570</v>
      </c>
      <c r="K41" s="184">
        <v>34</v>
      </c>
      <c r="L41" s="184">
        <f t="shared" si="1"/>
        <v>27604</v>
      </c>
      <c r="M41" s="186">
        <f t="shared" si="17"/>
        <v>0.003924478386579319</v>
      </c>
      <c r="N41" s="185">
        <v>39839</v>
      </c>
      <c r="O41" s="184">
        <v>58</v>
      </c>
      <c r="P41" s="184">
        <f t="shared" si="2"/>
        <v>39897</v>
      </c>
      <c r="Q41" s="183">
        <f t="shared" si="18"/>
        <v>-0.30811840489259845</v>
      </c>
    </row>
    <row r="42" spans="1:17" s="182" customFormat="1" ht="18" customHeight="1">
      <c r="A42" s="189" t="s">
        <v>255</v>
      </c>
      <c r="B42" s="188">
        <v>7578</v>
      </c>
      <c r="C42" s="184">
        <v>21</v>
      </c>
      <c r="D42" s="184">
        <f t="shared" si="3"/>
        <v>7599</v>
      </c>
      <c r="E42" s="187">
        <f t="shared" si="15"/>
        <v>0.00433146200950425</v>
      </c>
      <c r="F42" s="185">
        <v>6326</v>
      </c>
      <c r="G42" s="184">
        <v>23</v>
      </c>
      <c r="H42" s="184">
        <f t="shared" si="0"/>
        <v>6349</v>
      </c>
      <c r="I42" s="186">
        <f t="shared" si="16"/>
        <v>0.19688139864545606</v>
      </c>
      <c r="J42" s="185">
        <v>32465</v>
      </c>
      <c r="K42" s="184">
        <v>110</v>
      </c>
      <c r="L42" s="184">
        <f t="shared" si="1"/>
        <v>32575</v>
      </c>
      <c r="M42" s="186">
        <f t="shared" si="17"/>
        <v>0.004631208645226102</v>
      </c>
      <c r="N42" s="185">
        <v>24085</v>
      </c>
      <c r="O42" s="184">
        <v>104</v>
      </c>
      <c r="P42" s="184">
        <f t="shared" si="2"/>
        <v>24189</v>
      </c>
      <c r="Q42" s="183">
        <f t="shared" si="18"/>
        <v>0.34668651039728804</v>
      </c>
    </row>
    <row r="43" spans="1:17" s="182" customFormat="1" ht="18" customHeight="1">
      <c r="A43" s="189" t="s">
        <v>256</v>
      </c>
      <c r="B43" s="188">
        <v>7305</v>
      </c>
      <c r="C43" s="184">
        <v>7</v>
      </c>
      <c r="D43" s="184">
        <f t="shared" si="3"/>
        <v>7312</v>
      </c>
      <c r="E43" s="187">
        <f t="shared" si="15"/>
        <v>0.004167870800565216</v>
      </c>
      <c r="F43" s="185">
        <v>9482</v>
      </c>
      <c r="G43" s="184">
        <v>22</v>
      </c>
      <c r="H43" s="184">
        <f t="shared" si="0"/>
        <v>9504</v>
      </c>
      <c r="I43" s="186">
        <f t="shared" si="16"/>
        <v>-0.23063973063973064</v>
      </c>
      <c r="J43" s="185">
        <v>28541</v>
      </c>
      <c r="K43" s="184">
        <v>21</v>
      </c>
      <c r="L43" s="184">
        <f t="shared" si="1"/>
        <v>28562</v>
      </c>
      <c r="M43" s="186">
        <f t="shared" si="17"/>
        <v>0.004060677861088194</v>
      </c>
      <c r="N43" s="185">
        <v>30583</v>
      </c>
      <c r="O43" s="184">
        <v>130</v>
      </c>
      <c r="P43" s="184">
        <f t="shared" si="2"/>
        <v>30713</v>
      </c>
      <c r="Q43" s="183">
        <f t="shared" si="18"/>
        <v>-0.07003548985771502</v>
      </c>
    </row>
    <row r="44" spans="1:17" s="182" customFormat="1" ht="18" customHeight="1">
      <c r="A44" s="189" t="s">
        <v>257</v>
      </c>
      <c r="B44" s="188">
        <v>6566</v>
      </c>
      <c r="C44" s="184">
        <v>245</v>
      </c>
      <c r="D44" s="184">
        <f t="shared" si="3"/>
        <v>6811</v>
      </c>
      <c r="E44" s="187">
        <f t="shared" si="15"/>
        <v>0.0038822986901873207</v>
      </c>
      <c r="F44" s="185">
        <v>6945</v>
      </c>
      <c r="G44" s="184">
        <v>81</v>
      </c>
      <c r="H44" s="184">
        <f t="shared" si="0"/>
        <v>7026</v>
      </c>
      <c r="I44" s="186">
        <f t="shared" si="16"/>
        <v>-0.030600626245374296</v>
      </c>
      <c r="J44" s="185">
        <v>24500</v>
      </c>
      <c r="K44" s="184">
        <v>423</v>
      </c>
      <c r="L44" s="184">
        <f t="shared" si="1"/>
        <v>24923</v>
      </c>
      <c r="M44" s="186">
        <f t="shared" si="17"/>
        <v>0.0035433188968524982</v>
      </c>
      <c r="N44" s="185">
        <v>25091</v>
      </c>
      <c r="O44" s="184">
        <v>118</v>
      </c>
      <c r="P44" s="184">
        <f t="shared" si="2"/>
        <v>25209</v>
      </c>
      <c r="Q44" s="183">
        <f t="shared" si="18"/>
        <v>-0.011345154508310529</v>
      </c>
    </row>
    <row r="45" spans="1:17" s="182" customFormat="1" ht="18" customHeight="1">
      <c r="A45" s="189" t="s">
        <v>258</v>
      </c>
      <c r="B45" s="188">
        <v>6692</v>
      </c>
      <c r="C45" s="184">
        <v>11</v>
      </c>
      <c r="D45" s="184">
        <f t="shared" si="3"/>
        <v>6703</v>
      </c>
      <c r="E45" s="187">
        <f t="shared" si="15"/>
        <v>0.0038207382352555587</v>
      </c>
      <c r="F45" s="185">
        <v>5518</v>
      </c>
      <c r="G45" s="184">
        <v>5</v>
      </c>
      <c r="H45" s="184">
        <f t="shared" si="0"/>
        <v>5523</v>
      </c>
      <c r="I45" s="186">
        <f t="shared" si="16"/>
        <v>0.21365200072424417</v>
      </c>
      <c r="J45" s="185">
        <v>25862</v>
      </c>
      <c r="K45" s="184">
        <v>12</v>
      </c>
      <c r="L45" s="184">
        <f t="shared" si="1"/>
        <v>25874</v>
      </c>
      <c r="M45" s="186">
        <f t="shared" si="17"/>
        <v>0.003678523176871225</v>
      </c>
      <c r="N45" s="185">
        <v>24276</v>
      </c>
      <c r="O45" s="184">
        <v>52</v>
      </c>
      <c r="P45" s="184">
        <f t="shared" si="2"/>
        <v>24328</v>
      </c>
      <c r="Q45" s="183">
        <f t="shared" si="18"/>
        <v>0.06354817494245313</v>
      </c>
    </row>
    <row r="46" spans="1:17" s="182" customFormat="1" ht="18" customHeight="1">
      <c r="A46" s="189" t="s">
        <v>259</v>
      </c>
      <c r="B46" s="188">
        <v>6104</v>
      </c>
      <c r="C46" s="184">
        <v>240</v>
      </c>
      <c r="D46" s="184">
        <f t="shared" si="3"/>
        <v>6344</v>
      </c>
      <c r="E46" s="187">
        <f t="shared" si="15"/>
        <v>0.0036161067230286834</v>
      </c>
      <c r="F46" s="185">
        <v>3698</v>
      </c>
      <c r="G46" s="184">
        <v>533</v>
      </c>
      <c r="H46" s="184">
        <f t="shared" si="0"/>
        <v>4231</v>
      </c>
      <c r="I46" s="186">
        <f t="shared" si="16"/>
        <v>0.49940912313873786</v>
      </c>
      <c r="J46" s="185">
        <v>21667</v>
      </c>
      <c r="K46" s="184">
        <v>1430</v>
      </c>
      <c r="L46" s="184">
        <f t="shared" si="1"/>
        <v>23097</v>
      </c>
      <c r="M46" s="186">
        <f t="shared" si="17"/>
        <v>0.003283715305565227</v>
      </c>
      <c r="N46" s="185">
        <v>12929</v>
      </c>
      <c r="O46" s="184">
        <v>1756</v>
      </c>
      <c r="P46" s="184">
        <f t="shared" si="2"/>
        <v>14685</v>
      </c>
      <c r="Q46" s="183">
        <f t="shared" si="18"/>
        <v>0.572829417773238</v>
      </c>
    </row>
    <row r="47" spans="1:17" s="182" customFormat="1" ht="18" customHeight="1">
      <c r="A47" s="189" t="s">
        <v>260</v>
      </c>
      <c r="B47" s="188">
        <v>6050</v>
      </c>
      <c r="C47" s="184">
        <v>12</v>
      </c>
      <c r="D47" s="184">
        <f t="shared" si="3"/>
        <v>6062</v>
      </c>
      <c r="E47" s="187">
        <f t="shared" si="15"/>
        <v>0.003455365535151305</v>
      </c>
      <c r="F47" s="185">
        <v>5688</v>
      </c>
      <c r="G47" s="184">
        <v>27</v>
      </c>
      <c r="H47" s="184">
        <f t="shared" si="0"/>
        <v>5715</v>
      </c>
      <c r="I47" s="186">
        <f t="shared" si="16"/>
        <v>0.060717410323709586</v>
      </c>
      <c r="J47" s="185">
        <v>21532</v>
      </c>
      <c r="K47" s="184">
        <v>101</v>
      </c>
      <c r="L47" s="184">
        <f t="shared" si="1"/>
        <v>21633</v>
      </c>
      <c r="M47" s="186">
        <f t="shared" si="17"/>
        <v>0.0030755774864827706</v>
      </c>
      <c r="N47" s="185">
        <v>21798</v>
      </c>
      <c r="O47" s="184">
        <v>85</v>
      </c>
      <c r="P47" s="184">
        <f t="shared" si="2"/>
        <v>21883</v>
      </c>
      <c r="Q47" s="183">
        <f t="shared" si="18"/>
        <v>-0.011424393364712349</v>
      </c>
    </row>
    <row r="48" spans="1:17" s="182" customFormat="1" ht="18" customHeight="1">
      <c r="A48" s="189" t="s">
        <v>261</v>
      </c>
      <c r="B48" s="188">
        <v>6019</v>
      </c>
      <c r="C48" s="184">
        <v>0</v>
      </c>
      <c r="D48" s="184">
        <f t="shared" si="3"/>
        <v>6019</v>
      </c>
      <c r="E48" s="187">
        <f t="shared" si="15"/>
        <v>0.0034308553540210664</v>
      </c>
      <c r="F48" s="185">
        <v>5399</v>
      </c>
      <c r="G48" s="184"/>
      <c r="H48" s="184">
        <f t="shared" si="0"/>
        <v>5399</v>
      </c>
      <c r="I48" s="186">
        <f t="shared" si="16"/>
        <v>0.1148360807556954</v>
      </c>
      <c r="J48" s="185">
        <v>23066</v>
      </c>
      <c r="K48" s="184">
        <v>61</v>
      </c>
      <c r="L48" s="184">
        <f t="shared" si="1"/>
        <v>23127</v>
      </c>
      <c r="M48" s="186">
        <f t="shared" si="17"/>
        <v>0.00328798042480872</v>
      </c>
      <c r="N48" s="185">
        <v>21870</v>
      </c>
      <c r="O48" s="184">
        <v>71</v>
      </c>
      <c r="P48" s="184">
        <f t="shared" si="2"/>
        <v>21941</v>
      </c>
      <c r="Q48" s="183">
        <f t="shared" si="18"/>
        <v>0.054054054054053946</v>
      </c>
    </row>
    <row r="49" spans="1:17" s="182" customFormat="1" ht="18" customHeight="1">
      <c r="A49" s="445" t="s">
        <v>262</v>
      </c>
      <c r="B49" s="446">
        <v>5781</v>
      </c>
      <c r="C49" s="447">
        <v>1</v>
      </c>
      <c r="D49" s="447">
        <f t="shared" si="3"/>
        <v>5782</v>
      </c>
      <c r="E49" s="448">
        <f t="shared" si="15"/>
        <v>0.0032957643556985887</v>
      </c>
      <c r="F49" s="449">
        <v>6224</v>
      </c>
      <c r="G49" s="447">
        <v>4</v>
      </c>
      <c r="H49" s="447">
        <f t="shared" si="0"/>
        <v>6228</v>
      </c>
      <c r="I49" s="450">
        <f t="shared" si="16"/>
        <v>-0.07161207450224794</v>
      </c>
      <c r="J49" s="449">
        <v>25827</v>
      </c>
      <c r="K49" s="447">
        <v>76</v>
      </c>
      <c r="L49" s="447">
        <f t="shared" si="1"/>
        <v>25903</v>
      </c>
      <c r="M49" s="450">
        <f t="shared" si="17"/>
        <v>0.0036826461254732684</v>
      </c>
      <c r="N49" s="449">
        <v>24281</v>
      </c>
      <c r="O49" s="447">
        <v>12</v>
      </c>
      <c r="P49" s="447">
        <f t="shared" si="2"/>
        <v>24293</v>
      </c>
      <c r="Q49" s="451">
        <f t="shared" si="18"/>
        <v>0.06627423537644583</v>
      </c>
    </row>
    <row r="50" spans="1:17" s="182" customFormat="1" ht="18" customHeight="1">
      <c r="A50" s="189" t="s">
        <v>263</v>
      </c>
      <c r="B50" s="188">
        <v>5447</v>
      </c>
      <c r="C50" s="184">
        <v>36</v>
      </c>
      <c r="D50" s="184">
        <f t="shared" si="3"/>
        <v>5483</v>
      </c>
      <c r="E50" s="187">
        <f t="shared" si="15"/>
        <v>0.003125333096211581</v>
      </c>
      <c r="F50" s="185">
        <v>6140</v>
      </c>
      <c r="G50" s="184">
        <v>202</v>
      </c>
      <c r="H50" s="184">
        <f t="shared" si="0"/>
        <v>6342</v>
      </c>
      <c r="I50" s="186">
        <f t="shared" si="16"/>
        <v>-0.1354462314727215</v>
      </c>
      <c r="J50" s="185">
        <v>20953</v>
      </c>
      <c r="K50" s="184">
        <v>376</v>
      </c>
      <c r="L50" s="184">
        <f t="shared" si="1"/>
        <v>21329</v>
      </c>
      <c r="M50" s="186">
        <f t="shared" si="17"/>
        <v>0.0030323576114820424</v>
      </c>
      <c r="N50" s="185">
        <v>22089</v>
      </c>
      <c r="O50" s="184">
        <v>234</v>
      </c>
      <c r="P50" s="184">
        <f t="shared" si="2"/>
        <v>22323</v>
      </c>
      <c r="Q50" s="183">
        <f t="shared" si="18"/>
        <v>-0.04452806522420827</v>
      </c>
    </row>
    <row r="51" spans="1:17" s="182" customFormat="1" ht="18" customHeight="1">
      <c r="A51" s="189" t="s">
        <v>264</v>
      </c>
      <c r="B51" s="188">
        <v>5339</v>
      </c>
      <c r="C51" s="184">
        <v>120</v>
      </c>
      <c r="D51" s="184">
        <f t="shared" si="3"/>
        <v>5459</v>
      </c>
      <c r="E51" s="187">
        <f t="shared" si="15"/>
        <v>0.003111652995115634</v>
      </c>
      <c r="F51" s="185">
        <v>4000</v>
      </c>
      <c r="G51" s="184">
        <v>12</v>
      </c>
      <c r="H51" s="184">
        <f t="shared" si="0"/>
        <v>4012</v>
      </c>
      <c r="I51" s="186">
        <f t="shared" si="16"/>
        <v>0.3606679960119641</v>
      </c>
      <c r="J51" s="185">
        <v>23024</v>
      </c>
      <c r="K51" s="184">
        <v>308</v>
      </c>
      <c r="L51" s="184">
        <f t="shared" si="1"/>
        <v>23332</v>
      </c>
      <c r="M51" s="186">
        <f t="shared" si="17"/>
        <v>0.003317125406305922</v>
      </c>
      <c r="N51" s="185">
        <v>12249</v>
      </c>
      <c r="O51" s="184">
        <v>218</v>
      </c>
      <c r="P51" s="184">
        <f t="shared" si="2"/>
        <v>12467</v>
      </c>
      <c r="Q51" s="183">
        <f t="shared" si="18"/>
        <v>0.871500762011711</v>
      </c>
    </row>
    <row r="52" spans="1:17" s="182" customFormat="1" ht="18" customHeight="1">
      <c r="A52" s="189" t="s">
        <v>265</v>
      </c>
      <c r="B52" s="188">
        <v>5006</v>
      </c>
      <c r="C52" s="184">
        <v>12</v>
      </c>
      <c r="D52" s="184">
        <f t="shared" si="3"/>
        <v>5018</v>
      </c>
      <c r="E52" s="187">
        <f t="shared" si="15"/>
        <v>0.002860281137477606</v>
      </c>
      <c r="F52" s="185">
        <v>4261</v>
      </c>
      <c r="G52" s="184">
        <v>21</v>
      </c>
      <c r="H52" s="184">
        <f t="shared" si="0"/>
        <v>4282</v>
      </c>
      <c r="I52" s="186">
        <f t="shared" si="16"/>
        <v>0.1718822979915926</v>
      </c>
      <c r="J52" s="185">
        <v>20417</v>
      </c>
      <c r="K52" s="184">
        <v>54</v>
      </c>
      <c r="L52" s="184">
        <f t="shared" si="1"/>
        <v>20471</v>
      </c>
      <c r="M52" s="186">
        <f t="shared" si="17"/>
        <v>0.0029103752011181436</v>
      </c>
      <c r="N52" s="185">
        <v>17411</v>
      </c>
      <c r="O52" s="184">
        <v>52</v>
      </c>
      <c r="P52" s="184">
        <f t="shared" si="2"/>
        <v>17463</v>
      </c>
      <c r="Q52" s="183">
        <f t="shared" si="18"/>
        <v>0.17224989978812344</v>
      </c>
    </row>
    <row r="53" spans="1:17" s="182" customFormat="1" ht="18" customHeight="1">
      <c r="A53" s="189" t="s">
        <v>266</v>
      </c>
      <c r="B53" s="188">
        <v>2199</v>
      </c>
      <c r="C53" s="184">
        <v>2111</v>
      </c>
      <c r="D53" s="184">
        <f t="shared" si="3"/>
        <v>4310</v>
      </c>
      <c r="E53" s="187">
        <f t="shared" si="15"/>
        <v>0.0024567181551471665</v>
      </c>
      <c r="F53" s="185">
        <v>2221</v>
      </c>
      <c r="G53" s="184">
        <v>3145</v>
      </c>
      <c r="H53" s="184">
        <f t="shared" si="0"/>
        <v>5366</v>
      </c>
      <c r="I53" s="186">
        <f t="shared" si="16"/>
        <v>-0.19679463287364896</v>
      </c>
      <c r="J53" s="185">
        <v>9654</v>
      </c>
      <c r="K53" s="184">
        <v>9268</v>
      </c>
      <c r="L53" s="184">
        <f t="shared" si="1"/>
        <v>18922</v>
      </c>
      <c r="M53" s="186">
        <f t="shared" si="17"/>
        <v>0.002690152877512457</v>
      </c>
      <c r="N53" s="185">
        <v>9785</v>
      </c>
      <c r="O53" s="184">
        <v>15722</v>
      </c>
      <c r="P53" s="184">
        <f t="shared" si="2"/>
        <v>25507</v>
      </c>
      <c r="Q53" s="183">
        <f t="shared" si="18"/>
        <v>-0.2581644254518367</v>
      </c>
    </row>
    <row r="54" spans="1:17" s="182" customFormat="1" ht="18" customHeight="1">
      <c r="A54" s="445" t="s">
        <v>267</v>
      </c>
      <c r="B54" s="446">
        <v>3459</v>
      </c>
      <c r="C54" s="447">
        <v>6</v>
      </c>
      <c r="D54" s="447">
        <f t="shared" si="3"/>
        <v>3465</v>
      </c>
      <c r="E54" s="448">
        <f t="shared" si="15"/>
        <v>0.0019750645957273623</v>
      </c>
      <c r="F54" s="449">
        <v>3365</v>
      </c>
      <c r="G54" s="447">
        <v>38</v>
      </c>
      <c r="H54" s="447">
        <f t="shared" si="0"/>
        <v>3403</v>
      </c>
      <c r="I54" s="450">
        <f t="shared" si="16"/>
        <v>0.018219218336761767</v>
      </c>
      <c r="J54" s="449">
        <v>13381</v>
      </c>
      <c r="K54" s="447">
        <v>28</v>
      </c>
      <c r="L54" s="447">
        <f t="shared" si="1"/>
        <v>13409</v>
      </c>
      <c r="M54" s="450">
        <f t="shared" si="17"/>
        <v>0.0019063661311999017</v>
      </c>
      <c r="N54" s="449">
        <v>12476</v>
      </c>
      <c r="O54" s="447">
        <v>145</v>
      </c>
      <c r="P54" s="447">
        <f t="shared" si="2"/>
        <v>12621</v>
      </c>
      <c r="Q54" s="451">
        <f t="shared" si="18"/>
        <v>0.06243562316773632</v>
      </c>
    </row>
    <row r="55" spans="1:17" s="182" customFormat="1" ht="18" customHeight="1">
      <c r="A55" s="189" t="s">
        <v>268</v>
      </c>
      <c r="B55" s="188">
        <v>2920</v>
      </c>
      <c r="C55" s="184">
        <v>4</v>
      </c>
      <c r="D55" s="184">
        <f t="shared" si="3"/>
        <v>2924</v>
      </c>
      <c r="E55" s="187">
        <f t="shared" si="15"/>
        <v>0.0016666923168562216</v>
      </c>
      <c r="F55" s="185">
        <v>2754</v>
      </c>
      <c r="G55" s="184">
        <v>12</v>
      </c>
      <c r="H55" s="184">
        <f t="shared" si="0"/>
        <v>2766</v>
      </c>
      <c r="I55" s="186">
        <f t="shared" si="16"/>
        <v>0.057122198120028944</v>
      </c>
      <c r="J55" s="185">
        <v>10872</v>
      </c>
      <c r="K55" s="184">
        <v>33</v>
      </c>
      <c r="L55" s="184">
        <f t="shared" si="1"/>
        <v>10905</v>
      </c>
      <c r="M55" s="186">
        <f t="shared" si="17"/>
        <v>0.0015503708450096897</v>
      </c>
      <c r="N55" s="185">
        <v>11631</v>
      </c>
      <c r="O55" s="184">
        <v>86</v>
      </c>
      <c r="P55" s="184">
        <f t="shared" si="2"/>
        <v>11717</v>
      </c>
      <c r="Q55" s="183">
        <f t="shared" si="18"/>
        <v>-0.06930101561833235</v>
      </c>
    </row>
    <row r="56" spans="1:17" s="182" customFormat="1" ht="18" customHeight="1">
      <c r="A56" s="189" t="s">
        <v>269</v>
      </c>
      <c r="B56" s="188">
        <v>2636</v>
      </c>
      <c r="C56" s="184">
        <v>12</v>
      </c>
      <c r="D56" s="184">
        <f t="shared" si="3"/>
        <v>2648</v>
      </c>
      <c r="E56" s="187">
        <f t="shared" si="15"/>
        <v>0.00150937115425283</v>
      </c>
      <c r="F56" s="185">
        <v>1865</v>
      </c>
      <c r="G56" s="184">
        <v>2681</v>
      </c>
      <c r="H56" s="184">
        <f t="shared" si="0"/>
        <v>4546</v>
      </c>
      <c r="I56" s="186">
        <f t="shared" si="16"/>
        <v>-0.4175098988121425</v>
      </c>
      <c r="J56" s="185">
        <v>9880</v>
      </c>
      <c r="K56" s="184">
        <v>8350</v>
      </c>
      <c r="L56" s="184">
        <f t="shared" si="1"/>
        <v>18230</v>
      </c>
      <c r="M56" s="186">
        <f t="shared" si="17"/>
        <v>0.00259177079362922</v>
      </c>
      <c r="N56" s="185">
        <v>9017</v>
      </c>
      <c r="O56" s="184">
        <v>10294</v>
      </c>
      <c r="P56" s="184">
        <f t="shared" si="2"/>
        <v>19311</v>
      </c>
      <c r="Q56" s="183">
        <f t="shared" si="18"/>
        <v>-0.055978457873750664</v>
      </c>
    </row>
    <row r="57" spans="1:17" s="182" customFormat="1" ht="18" customHeight="1">
      <c r="A57" s="189" t="s">
        <v>270</v>
      </c>
      <c r="B57" s="188">
        <v>160465</v>
      </c>
      <c r="C57" s="184">
        <v>26350</v>
      </c>
      <c r="D57" s="184">
        <f t="shared" si="3"/>
        <v>186815</v>
      </c>
      <c r="E57" s="187">
        <f t="shared" si="15"/>
        <v>0.10648533692663989</v>
      </c>
      <c r="F57" s="185">
        <v>152553</v>
      </c>
      <c r="G57" s="184">
        <v>40277</v>
      </c>
      <c r="H57" s="184">
        <f t="shared" si="0"/>
        <v>192830</v>
      </c>
      <c r="I57" s="186">
        <f t="shared" si="16"/>
        <v>-0.031193279054089085</v>
      </c>
      <c r="J57" s="185">
        <v>666837</v>
      </c>
      <c r="K57" s="184">
        <v>130849</v>
      </c>
      <c r="L57" s="184">
        <f t="shared" si="1"/>
        <v>797686</v>
      </c>
      <c r="M57" s="186">
        <f t="shared" si="17"/>
        <v>0.11340753029549741</v>
      </c>
      <c r="N57" s="185">
        <v>620141</v>
      </c>
      <c r="O57" s="184">
        <v>160257</v>
      </c>
      <c r="P57" s="184">
        <f t="shared" si="2"/>
        <v>780398</v>
      </c>
      <c r="Q57" s="183">
        <f t="shared" si="18"/>
        <v>0.022152798956429853</v>
      </c>
    </row>
    <row r="58" ht="14.25">
      <c r="A58" s="116" t="s">
        <v>49</v>
      </c>
    </row>
    <row r="59" ht="14.25" customHeight="1">
      <c r="A59" s="89" t="s">
        <v>48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58:Q65536 I58:I65536 I3 Q3">
    <cfRule type="cellIs" priority="2" dxfId="93" operator="lessThan" stopIfTrue="1">
      <formula>0</formula>
    </cfRule>
  </conditionalFormatting>
  <conditionalFormatting sqref="Q8:Q57 I8:I57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 Abril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2015-06-02T20:47:02Z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AEVVZYF6TF2M-634-619</vt:lpwstr>
  </property>
  <property fmtid="{D5CDD505-2E9C-101B-9397-08002B2CF9AE}" pid="3" name="_dlc_DocIdItemGuid">
    <vt:lpwstr>7ec4175d-fd10-45e8-89d4-f221d9279777</vt:lpwstr>
  </property>
  <property fmtid="{D5CDD505-2E9C-101B-9397-08002B2CF9AE}" pid="4" name="_dlc_DocIdUrl">
    <vt:lpwstr>http://www.aerocivil.gov.co/AAeronautica/Estadisticas/TAereo/EOperacionales/BolPubAnte/_layouts/DocIdRedir.aspx?ID=AEVVZYF6TF2M-634-619, AEVVZYF6TF2M-634-619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145.000000000000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